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1\"/>
    </mc:Choice>
  </mc:AlternateContent>
  <xr:revisionPtr revIDLastSave="0" documentId="13_ncr:1_{87686A44-A68B-43D2-9DF9-A0AB3AAFB175}" xr6:coauthVersionLast="47" xr6:coauthVersionMax="47" xr10:uidLastSave="{00000000-0000-0000-0000-000000000000}"/>
  <bookViews>
    <workbookView xWindow="420" yWindow="165" windowWidth="17895" windowHeight="14235" tabRatio="854" xr2:uid="{00000000-000D-0000-FFFF-FFFF00000000}"/>
  </bookViews>
  <sheets>
    <sheet name="Сводка затрат 2024-2028" sheetId="11" r:id="rId1"/>
    <sheet name="ССР 2024" sheetId="1" r:id="rId2"/>
    <sheet name="СЗ 2024" sheetId="2" r:id="rId3"/>
    <sheet name="ССР 2025" sheetId="12" r:id="rId4"/>
    <sheet name="СЗ 2025" sheetId="13" r:id="rId5"/>
    <sheet name="ССР 2026" sheetId="5" r:id="rId6"/>
    <sheet name=" СЗ 2026" sheetId="6" r:id="rId7"/>
    <sheet name="ССР 2027" sheetId="7" r:id="rId8"/>
    <sheet name="СЗ 2027" sheetId="8" r:id="rId9"/>
    <sheet name="ССР 2028" sheetId="9" r:id="rId10"/>
    <sheet name="СЗ 2028" sheetId="10" r:id="rId11"/>
  </sheets>
  <definedNames>
    <definedName name="_xlnm.Print_Titles" localSheetId="1">'ССР 2024'!$23:$23</definedName>
    <definedName name="_xlnm.Print_Titles" localSheetId="3">'ССР 2025'!$23:$23</definedName>
    <definedName name="_xlnm.Print_Titles" localSheetId="5">'ССР 2026'!$23:$23</definedName>
    <definedName name="_xlnm.Print_Titles" localSheetId="7">'ССР 2027'!$23:$23</definedName>
    <definedName name="_xlnm.Print_Titles" localSheetId="9">'ССР 2028'!$23:$23</definedName>
    <definedName name="Здания_КРУЭ__ЗРУ__укомплектованных_оборудованием" localSheetId="3">#REF!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1" l="1"/>
  <c r="H16" i="11"/>
  <c r="L16" i="11"/>
  <c r="J16" i="11"/>
  <c r="K16" i="11"/>
  <c r="H17" i="11"/>
  <c r="K28" i="11"/>
  <c r="J20" i="11"/>
  <c r="I20" i="11"/>
  <c r="H28" i="11"/>
  <c r="K19" i="11"/>
  <c r="J19" i="11"/>
  <c r="I27" i="11"/>
  <c r="H19" i="11"/>
  <c r="K18" i="11"/>
  <c r="J26" i="11"/>
  <c r="I18" i="11"/>
  <c r="H18" i="11"/>
  <c r="K17" i="11"/>
  <c r="J25" i="11"/>
  <c r="I17" i="11"/>
  <c r="I24" i="11"/>
  <c r="K6" i="11"/>
  <c r="J6" i="11"/>
  <c r="I6" i="11"/>
  <c r="H6" i="11"/>
  <c r="K29" i="11"/>
  <c r="J29" i="11"/>
  <c r="I29" i="11"/>
  <c r="H29" i="11"/>
  <c r="L29" i="11" s="1"/>
  <c r="I26" i="11"/>
  <c r="H26" i="11"/>
  <c r="K25" i="11"/>
  <c r="I25" i="11"/>
  <c r="H25" i="11"/>
  <c r="K24" i="11"/>
  <c r="J24" i="11"/>
  <c r="K21" i="11"/>
  <c r="L21" i="11" s="1"/>
  <c r="J21" i="11"/>
  <c r="I21" i="11"/>
  <c r="H21" i="11"/>
  <c r="H20" i="11"/>
  <c r="L13" i="11"/>
  <c r="L11" i="11"/>
  <c r="D26" i="13"/>
  <c r="D26" i="11"/>
  <c r="C6" i="13"/>
  <c r="I30" i="11" l="1"/>
  <c r="L19" i="11"/>
  <c r="H22" i="11"/>
  <c r="H31" i="11" s="1"/>
  <c r="K20" i="11"/>
  <c r="K22" i="11" s="1"/>
  <c r="J28" i="11"/>
  <c r="L28" i="11" s="1"/>
  <c r="I28" i="11"/>
  <c r="L12" i="11"/>
  <c r="H14" i="11"/>
  <c r="K27" i="11"/>
  <c r="J27" i="11"/>
  <c r="I19" i="11"/>
  <c r="I22" i="11" s="1"/>
  <c r="I31" i="11" s="1"/>
  <c r="H27" i="11"/>
  <c r="K26" i="11"/>
  <c r="K30" i="11" s="1"/>
  <c r="K32" i="11" s="1"/>
  <c r="K14" i="11"/>
  <c r="L10" i="11"/>
  <c r="J18" i="11"/>
  <c r="L18" i="11" s="1"/>
  <c r="L26" i="11"/>
  <c r="J17" i="11"/>
  <c r="J22" i="11" s="1"/>
  <c r="J31" i="11" s="1"/>
  <c r="I32" i="11"/>
  <c r="L25" i="11"/>
  <c r="L9" i="11"/>
  <c r="K31" i="11"/>
  <c r="J14" i="11"/>
  <c r="I14" i="11"/>
  <c r="L8" i="11"/>
  <c r="H24" i="11"/>
  <c r="L6" i="11"/>
  <c r="L5" i="11"/>
  <c r="J30" i="11" l="1"/>
  <c r="J32" i="11" s="1"/>
  <c r="L20" i="11"/>
  <c r="L24" i="11"/>
  <c r="H30" i="11"/>
  <c r="H32" i="11" s="1"/>
  <c r="L32" i="11" s="1"/>
  <c r="L17" i="11"/>
  <c r="L22" i="11" s="1"/>
  <c r="L31" i="11" s="1"/>
  <c r="L27" i="11"/>
  <c r="L14" i="11"/>
  <c r="D26" i="2"/>
  <c r="C6" i="11"/>
  <c r="C6" i="10"/>
  <c r="L30" i="11" l="1"/>
  <c r="C6" i="8"/>
  <c r="C6" i="6" l="1"/>
  <c r="C6" i="2" l="1"/>
</calcChain>
</file>

<file path=xl/sharedStrings.xml><?xml version="1.0" encoding="utf-8"?>
<sst xmlns="http://schemas.openxmlformats.org/spreadsheetml/2006/main" count="594" uniqueCount="133">
  <si>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</si>
  <si>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</si>
  <si>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</si>
  <si>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</si>
  <si>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</si>
  <si>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</si>
  <si>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830,43079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</si>
  <si>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</si>
  <si>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</si>
  <si>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ССРСС-О_2.1.9-1</t>
  </si>
  <si>
    <t>О_2.1.9-1 Строительство электрических сетей в городе Вихоревка Братского района, по ул.Рябиновая; ул.Щетинкина, Молодёжная, Таёжная, 2-я Магистральная, ул. Лесная, ул. Заречная, ул. Кедровая; ул.Бича, ул.Каландарашвили, ул.Постышева, ул.Ленина, ул.Горького (ВЛИ - 7,66км, кл-0,4кВ - 0,25км, в т.ч. методом ГНБ)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</si>
  <si>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</si>
  <si>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</si>
  <si>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</si>
  <si>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</si>
  <si>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</si>
  <si>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</si>
  <si>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</si>
  <si>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</si>
  <si>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</si>
  <si>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</si>
  <si>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</si>
  <si>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2</t>
  </si>
  <si>
    <t>ОС</t>
  </si>
  <si>
    <t>Объектная смета  О 2.1.9-1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</si>
  <si>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</si>
  <si>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</si>
  <si>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</si>
  <si>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</si>
  <si>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</si>
  <si>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</si>
  <si>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</si>
  <si>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</si>
  <si>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</si>
  <si>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</si>
  <si>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</si>
  <si>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</si>
  <si>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</si>
  <si>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</si>
  <si>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</si>
  <si>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</si>
  <si>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</si>
  <si>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</si>
  <si>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1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</si>
  <si>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</si>
  <si>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</si>
  <si>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</si>
  <si>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</si>
  <si>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</si>
  <si>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</si>
  <si>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</si>
  <si>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</si>
  <si>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Составлен(а) в базисном (текущем) уровне цен  4 кв. 2024 г.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</si>
  <si>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</si>
  <si>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</si>
  <si>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</si>
  <si>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</si>
  <si>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</si>
  <si>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</si>
  <si>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</si>
  <si>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</si>
  <si>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</si>
  <si>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</si>
  <si>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</si>
  <si>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</si>
  <si>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</si>
  <si>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</si>
  <si>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в сумме   12 727,51363 тыс. руб.</t>
  </si>
  <si>
    <t>Сводный сметный расчет в сумме   6 242,2183 тыс. руб.</t>
  </si>
  <si>
    <t xml:space="preserve">Составлен(а) в базисном (текущем) уровне цен  </t>
  </si>
  <si>
    <t>Сводный сметный расчет в сумме   3 491,61878 тыс. руб.</t>
  </si>
  <si>
    <t>Всего с учетом "тендерный коэффициент"</t>
  </si>
  <si>
    <t>тендерный коэффициент</t>
  </si>
  <si>
    <t>(Р+Р1+Р2+Р3+Р4+Р5) * 0,7694911</t>
  </si>
  <si>
    <t>(ПН+П1+П2+П3+П5+П6) * 0,7694911</t>
  </si>
  <si>
    <t>19241447,6 * 0,769491111</t>
  </si>
  <si>
    <t>Сводный сметный расчет в сумме   17 767,34747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</si>
  <si>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</si>
  <si>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</si>
  <si>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</si>
  <si>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</si>
  <si>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</si>
  <si>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</si>
  <si>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</si>
  <si>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</si>
  <si>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</si>
  <si>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</si>
  <si>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</si>
  <si>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</si>
  <si>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</si>
  <si>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</si>
  <si>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</si>
  <si>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Раздел 4</t>
  </si>
  <si>
    <t>Разбивка стоимость в текущих ценах (без НДС)</t>
  </si>
  <si>
    <t>4.1</t>
  </si>
  <si>
    <t>Стоимость выполнения работ в ценах 2024 года</t>
  </si>
  <si>
    <t>4.2</t>
  </si>
  <si>
    <t>Стоимость выполнения работ в ценах 2025 года</t>
  </si>
  <si>
    <t>4.3</t>
  </si>
  <si>
    <t>Стоимость выполнения работ в ценах 2026 года</t>
  </si>
  <si>
    <t>4.4</t>
  </si>
  <si>
    <t>Стоимость выполнения работ в ценах 2027 года</t>
  </si>
  <si>
    <t>4.5</t>
  </si>
  <si>
    <t>Стоимость выполнения работ в ценах 2028 года</t>
  </si>
  <si>
    <t>4.6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</si>
  <si>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</si>
  <si>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</si>
  <si>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</si>
  <si>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</si>
  <si>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</si>
  <si>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</si>
  <si>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</si>
  <si>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</si>
  <si>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2024г с НДС (тыс. руб.)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</si>
  <si>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</si>
  <si>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</si>
  <si>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</si>
  <si>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</si>
  <si>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</si>
  <si>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</si>
  <si>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</si>
  <si>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</si>
  <si>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</si>
  <si>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</si>
  <si>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</si>
  <si>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</si>
  <si>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</si>
  <si>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</si>
  <si>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</si>
  <si>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</si>
  <si>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2.6</t>
  </si>
  <si>
    <t>3.6</t>
  </si>
  <si>
    <t>О_2.1.9-1Строительство электрических сетей в городе Вихоревка Братского района, по ул.Рябиновая; ул.Щетинкина, Молодёжная, Таёжная, 2-я Магистральная, ул. Лесная, ул. Заречная, ул. Кедровая; ул.Бича, ул.Каландарашвили, ул.Постышева, ул.Ленина, ул.Горького (ВЛИ - 7,66км, кл-0,4кВ - 0,25км, в т.ч. методом ГНБ)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</si>
</sst>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0000"/>
    <numFmt numFmtId="165" formatCode="###\ ###\ ###\ ##0.00"/>
    <numFmt numFmtId="166" formatCode="_-* #,##0.000_-;\-* #,##0.000_-;_-* &quot;-&quot;??_-;_-@_-"/>
    <numFmt numFmtId="167" formatCode="#,##0.0000"/>
    <numFmt numFmtId="168" formatCode="#,##0.00000"/>
    <numFmt numFmtId="169" formatCode="0.0000"/>
    <numFmt numFmtId="170" formatCode="_-* #,##0.000\ _₽_-;\-* #,##0.000\ _₽_-;_-* &quot;-&quot;???\ _₽_-;_-@_-"/>
    <numFmt numFmtId="171" formatCode="_-* #,##0.00\ _₽_-;\-* #,##0.00\ _₽_-;_-* &quot;-&quot;??\ _₽_-;_-@_-"/>
    <numFmt numFmtId="172" formatCode="0.0000000"/>
    <numFmt numFmtId="173" formatCode="#,##0.000"/>
    <numFmt numFmtId="174" formatCode="#,##0.0"/>
    <numFmt numFmtId="175" formatCode="#,##0.0000000"/>
  </numFmts>
  <fonts count="3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sz val="11"/>
      <color rgb="FFFF0000"/>
      <name val="Arial"/>
      <family val="1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2" fillId="0" borderId="0"/>
    <xf numFmtId="0" fontId="12" fillId="0" borderId="0"/>
    <xf numFmtId="43" fontId="3" fillId="0" borderId="0" applyFont="0" applyFill="0" applyBorder="0" applyAlignment="0" applyProtection="0"/>
    <xf numFmtId="0" fontId="30" fillId="0" borderId="0"/>
    <xf numFmtId="43" fontId="2" fillId="0" borderId="0" applyFont="0" applyFill="0" applyBorder="0" applyAlignment="0" applyProtection="0"/>
    <xf numFmtId="0" fontId="32" fillId="0" borderId="0"/>
    <xf numFmtId="43" fontId="1" fillId="0" borderId="0" applyFont="0" applyFill="0" applyBorder="0" applyAlignment="0" applyProtection="0"/>
    <xf numFmtId="0" fontId="34" fillId="0" borderId="0"/>
    <xf numFmtId="0" fontId="34" fillId="0" borderId="0"/>
  </cellStyleXfs>
  <cellXfs count="245">
    <xf numFmtId="0" fontId="0" fillId="0" borderId="0" xfId="0"/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/>
    </xf>
    <xf numFmtId="49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49" fontId="7" fillId="0" borderId="0" xfId="0" applyNumberFormat="1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5" fillId="0" borderId="0" xfId="0" applyNumberFormat="1" applyFont="1" applyAlignment="1">
      <alignment wrapText="1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/>
    <xf numFmtId="49" fontId="7" fillId="0" borderId="0" xfId="0" applyNumberFormat="1" applyFont="1" applyAlignment="1">
      <alignment horizontal="left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49" fontId="4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49" fontId="11" fillId="0" borderId="4" xfId="0" applyNumberFormat="1" applyFont="1" applyBorder="1"/>
    <xf numFmtId="164" fontId="11" fillId="0" borderId="4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right" vertical="top"/>
    </xf>
    <xf numFmtId="164" fontId="11" fillId="0" borderId="4" xfId="0" applyNumberFormat="1" applyFont="1" applyBorder="1" applyAlignment="1">
      <alignment horizontal="right" vertical="top"/>
    </xf>
    <xf numFmtId="0" fontId="1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3" fillId="0" borderId="0" xfId="1" applyFont="1" applyAlignment="1">
      <alignment horizontal="right" vertical="top"/>
    </xf>
    <xf numFmtId="0" fontId="12" fillId="0" borderId="0" xfId="2"/>
    <xf numFmtId="0" fontId="14" fillId="0" borderId="0" xfId="1" applyFont="1" applyAlignment="1">
      <alignment horizontal="left" vertical="center"/>
    </xf>
    <xf numFmtId="0" fontId="14" fillId="0" borderId="12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165" fontId="17" fillId="0" borderId="0" xfId="1" applyNumberFormat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2" fillId="0" borderId="13" xfId="1" applyBorder="1" applyAlignment="1">
      <alignment horizontal="center" vertical="center" wrapText="1"/>
    </xf>
    <xf numFmtId="0" fontId="12" fillId="0" borderId="14" xfId="1" applyBorder="1" applyAlignment="1">
      <alignment horizontal="center" vertical="center" wrapText="1"/>
    </xf>
    <xf numFmtId="0" fontId="12" fillId="0" borderId="15" xfId="1" applyBorder="1" applyAlignment="1">
      <alignment horizontal="center" vertical="center" wrapText="1"/>
    </xf>
    <xf numFmtId="0" fontId="12" fillId="0" borderId="16" xfId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166" fontId="20" fillId="0" borderId="16" xfId="3" applyNumberFormat="1" applyFont="1" applyFill="1" applyBorder="1" applyAlignment="1">
      <alignment vertical="center" wrapText="1"/>
    </xf>
    <xf numFmtId="43" fontId="20" fillId="0" borderId="16" xfId="3" applyFont="1" applyFill="1" applyBorder="1" applyAlignment="1">
      <alignment horizontal="center" vertical="center" wrapText="1"/>
    </xf>
    <xf numFmtId="43" fontId="20" fillId="0" borderId="16" xfId="3" applyFont="1" applyFill="1" applyBorder="1" applyAlignment="1">
      <alignment vertical="center" wrapText="1"/>
    </xf>
    <xf numFmtId="43" fontId="20" fillId="0" borderId="17" xfId="3" applyFont="1" applyFill="1" applyBorder="1" applyAlignment="1">
      <alignment vertical="center" wrapText="1"/>
    </xf>
    <xf numFmtId="0" fontId="21" fillId="0" borderId="0" xfId="2" applyFont="1"/>
    <xf numFmtId="0" fontId="22" fillId="0" borderId="0" xfId="0" applyFont="1" applyAlignment="1">
      <alignment horizontal="right"/>
    </xf>
    <xf numFmtId="49" fontId="22" fillId="0" borderId="0" xfId="0" applyNumberFormat="1" applyFont="1"/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49" fontId="24" fillId="0" borderId="0" xfId="0" applyNumberFormat="1" applyFont="1"/>
    <xf numFmtId="49" fontId="25" fillId="0" borderId="0" xfId="0" applyNumberFormat="1" applyFont="1"/>
    <xf numFmtId="49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49" fontId="22" fillId="0" borderId="0" xfId="0" applyNumberFormat="1" applyFont="1" applyAlignment="1">
      <alignment wrapText="1"/>
    </xf>
    <xf numFmtId="49" fontId="23" fillId="0" borderId="0" xfId="0" applyNumberFormat="1" applyFont="1" applyAlignment="1">
      <alignment vertical="top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center"/>
    </xf>
    <xf numFmtId="0" fontId="23" fillId="0" borderId="0" xfId="0" applyFont="1"/>
    <xf numFmtId="49" fontId="24" fillId="0" borderId="0" xfId="0" applyNumberFormat="1" applyFont="1" applyAlignment="1">
      <alignment horizontal="left"/>
    </xf>
    <xf numFmtId="49" fontId="25" fillId="0" borderId="4" xfId="0" applyNumberFormat="1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8" fillId="0" borderId="0" xfId="0" applyFont="1" applyAlignment="1">
      <alignment wrapText="1"/>
    </xf>
    <xf numFmtId="49" fontId="25" fillId="0" borderId="4" xfId="0" applyNumberFormat="1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right" vertical="top" wrapText="1"/>
    </xf>
    <xf numFmtId="49" fontId="29" fillId="0" borderId="4" xfId="0" applyNumberFormat="1" applyFont="1" applyBorder="1"/>
    <xf numFmtId="0" fontId="29" fillId="0" borderId="4" xfId="0" applyFont="1" applyBorder="1" applyAlignment="1">
      <alignment horizontal="right" vertical="top" wrapText="1"/>
    </xf>
    <xf numFmtId="0" fontId="29" fillId="0" borderId="4" xfId="0" applyFont="1" applyBorder="1" applyAlignment="1">
      <alignment horizontal="right" vertical="top"/>
    </xf>
    <xf numFmtId="0" fontId="29" fillId="0" borderId="0" xfId="0" applyFont="1" applyAlignment="1">
      <alignment wrapText="1"/>
    </xf>
    <xf numFmtId="0" fontId="24" fillId="0" borderId="0" xfId="0" applyFont="1" applyAlignment="1">
      <alignment wrapText="1"/>
    </xf>
    <xf numFmtId="168" fontId="25" fillId="0" borderId="4" xfId="0" applyNumberFormat="1" applyFont="1" applyBorder="1" applyAlignment="1">
      <alignment horizontal="right" vertical="top" wrapText="1"/>
    </xf>
    <xf numFmtId="168" fontId="29" fillId="0" borderId="4" xfId="0" applyNumberFormat="1" applyFont="1" applyBorder="1" applyAlignment="1">
      <alignment horizontal="right" vertical="top" wrapText="1"/>
    </xf>
    <xf numFmtId="168" fontId="29" fillId="0" borderId="4" xfId="0" applyNumberFormat="1" applyFont="1" applyBorder="1" applyAlignment="1">
      <alignment horizontal="right" vertical="top"/>
    </xf>
    <xf numFmtId="0" fontId="25" fillId="0" borderId="0" xfId="0" applyFont="1"/>
    <xf numFmtId="0" fontId="25" fillId="0" borderId="0" xfId="0" applyFont="1" applyAlignment="1">
      <alignment wrapText="1"/>
    </xf>
    <xf numFmtId="166" fontId="20" fillId="0" borderId="16" xfId="5" applyNumberFormat="1" applyFont="1" applyFill="1" applyBorder="1" applyAlignment="1">
      <alignment vertical="center" wrapText="1"/>
    </xf>
    <xf numFmtId="43" fontId="20" fillId="0" borderId="16" xfId="5" applyFont="1" applyFill="1" applyBorder="1" applyAlignment="1">
      <alignment horizontal="center" vertical="center" wrapText="1"/>
    </xf>
    <xf numFmtId="43" fontId="20" fillId="0" borderId="16" xfId="5" applyFont="1" applyFill="1" applyBorder="1" applyAlignment="1">
      <alignment vertical="center" wrapText="1"/>
    </xf>
    <xf numFmtId="43" fontId="20" fillId="0" borderId="17" xfId="5" applyFont="1" applyFill="1" applyBorder="1" applyAlignment="1">
      <alignment vertical="center" wrapText="1"/>
    </xf>
    <xf numFmtId="0" fontId="31" fillId="0" borderId="0" xfId="0" applyFont="1" applyAlignment="1">
      <alignment horizontal="left" vertical="top"/>
    </xf>
    <xf numFmtId="0" fontId="32" fillId="0" borderId="0" xfId="6"/>
    <xf numFmtId="0" fontId="5" fillId="0" borderId="0" xfId="6" applyFont="1" applyAlignment="1">
      <alignment horizontal="right"/>
    </xf>
    <xf numFmtId="49" fontId="5" fillId="0" borderId="0" xfId="6" applyNumberFormat="1" applyFont="1"/>
    <xf numFmtId="0" fontId="5" fillId="0" borderId="0" xfId="6" applyFont="1"/>
    <xf numFmtId="0" fontId="5" fillId="0" borderId="0" xfId="6" applyFont="1" applyAlignment="1">
      <alignment wrapText="1"/>
    </xf>
    <xf numFmtId="0" fontId="5" fillId="0" borderId="0" xfId="6" applyFont="1" applyAlignment="1">
      <alignment horizontal="center"/>
    </xf>
    <xf numFmtId="49" fontId="7" fillId="0" borderId="0" xfId="6" applyNumberFormat="1" applyFont="1"/>
    <xf numFmtId="49" fontId="4" fillId="0" borderId="0" xfId="6" applyNumberFormat="1" applyFont="1"/>
    <xf numFmtId="49" fontId="8" fillId="0" borderId="0" xfId="6" applyNumberFormat="1" applyFont="1" applyAlignment="1">
      <alignment horizontal="center"/>
    </xf>
    <xf numFmtId="0" fontId="8" fillId="0" borderId="0" xfId="6" applyFont="1" applyAlignment="1">
      <alignment horizontal="center"/>
    </xf>
    <xf numFmtId="49" fontId="5" fillId="0" borderId="0" xfId="6" applyNumberFormat="1" applyFont="1" applyAlignment="1">
      <alignment wrapText="1"/>
    </xf>
    <xf numFmtId="49" fontId="6" fillId="0" borderId="0" xfId="6" applyNumberFormat="1" applyFont="1" applyAlignment="1">
      <alignment vertical="top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center"/>
    </xf>
    <xf numFmtId="0" fontId="6" fillId="0" borderId="0" xfId="6" applyFont="1"/>
    <xf numFmtId="49" fontId="7" fillId="0" borderId="0" xfId="6" applyNumberFormat="1" applyFont="1" applyAlignment="1">
      <alignment horizontal="left"/>
    </xf>
    <xf numFmtId="49" fontId="4" fillId="0" borderId="4" xfId="6" applyNumberFormat="1" applyFont="1" applyBorder="1" applyAlignment="1">
      <alignment horizontal="center" vertical="top" wrapText="1"/>
    </xf>
    <xf numFmtId="0" fontId="4" fillId="0" borderId="4" xfId="6" applyFont="1" applyBorder="1" applyAlignment="1">
      <alignment horizontal="center" vertical="top" wrapText="1"/>
    </xf>
    <xf numFmtId="0" fontId="10" fillId="0" borderId="0" xfId="6" applyFont="1" applyAlignment="1">
      <alignment wrapText="1"/>
    </xf>
    <xf numFmtId="49" fontId="4" fillId="0" borderId="4" xfId="6" applyNumberFormat="1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168" fontId="4" fillId="0" borderId="4" xfId="6" applyNumberFormat="1" applyFont="1" applyBorder="1" applyAlignment="1">
      <alignment horizontal="right" vertical="top" wrapText="1"/>
    </xf>
    <xf numFmtId="0" fontId="4" fillId="0" borderId="4" xfId="6" applyFont="1" applyBorder="1" applyAlignment="1">
      <alignment horizontal="right" vertical="top" wrapText="1"/>
    </xf>
    <xf numFmtId="49" fontId="11" fillId="0" borderId="4" xfId="6" applyNumberFormat="1" applyFont="1" applyBorder="1"/>
    <xf numFmtId="168" fontId="11" fillId="0" borderId="4" xfId="6" applyNumberFormat="1" applyFont="1" applyBorder="1" applyAlignment="1">
      <alignment horizontal="right" vertical="top" wrapText="1"/>
    </xf>
    <xf numFmtId="0" fontId="11" fillId="0" borderId="4" xfId="6" applyFont="1" applyBorder="1" applyAlignment="1">
      <alignment horizontal="right" vertical="top" wrapText="1"/>
    </xf>
    <xf numFmtId="0" fontId="11" fillId="0" borderId="4" xfId="6" applyFont="1" applyBorder="1" applyAlignment="1">
      <alignment horizontal="right" vertical="top"/>
    </xf>
    <xf numFmtId="168" fontId="11" fillId="0" borderId="4" xfId="6" applyNumberFormat="1" applyFont="1" applyBorder="1" applyAlignment="1">
      <alignment horizontal="right" vertical="top"/>
    </xf>
    <xf numFmtId="0" fontId="11" fillId="0" borderId="0" xfId="6" applyFont="1" applyAlignment="1">
      <alignment wrapText="1"/>
    </xf>
    <xf numFmtId="0" fontId="7" fillId="0" borderId="0" xfId="6" applyFont="1" applyAlignment="1">
      <alignment wrapText="1"/>
    </xf>
    <xf numFmtId="164" fontId="4" fillId="0" borderId="4" xfId="6" applyNumberFormat="1" applyFont="1" applyBorder="1" applyAlignment="1">
      <alignment horizontal="right" vertical="top" wrapText="1"/>
    </xf>
    <xf numFmtId="164" fontId="11" fillId="0" borderId="4" xfId="6" applyNumberFormat="1" applyFont="1" applyBorder="1" applyAlignment="1">
      <alignment horizontal="right" vertical="top"/>
    </xf>
    <xf numFmtId="167" fontId="11" fillId="0" borderId="4" xfId="6" applyNumberFormat="1" applyFont="1" applyBorder="1" applyAlignment="1">
      <alignment horizontal="right" vertical="top" wrapText="1"/>
    </xf>
    <xf numFmtId="169" fontId="11" fillId="0" borderId="4" xfId="6" applyNumberFormat="1" applyFont="1" applyBorder="1" applyAlignment="1">
      <alignment horizontal="right" vertical="top"/>
    </xf>
    <xf numFmtId="167" fontId="11" fillId="0" borderId="4" xfId="6" applyNumberFormat="1" applyFont="1" applyBorder="1" applyAlignment="1">
      <alignment horizontal="right" vertical="top"/>
    </xf>
    <xf numFmtId="0" fontId="33" fillId="0" borderId="0" xfId="6" applyFont="1" applyAlignment="1">
      <alignment horizontal="left" vertical="top"/>
    </xf>
    <xf numFmtId="0" fontId="4" fillId="0" borderId="0" xfId="6" applyFont="1"/>
    <xf numFmtId="0" fontId="4" fillId="0" borderId="0" xfId="6" applyFont="1" applyAlignment="1">
      <alignment wrapText="1"/>
    </xf>
    <xf numFmtId="164" fontId="11" fillId="0" borderId="4" xfId="6" applyNumberFormat="1" applyFont="1" applyBorder="1" applyAlignment="1">
      <alignment horizontal="right" vertical="top" wrapText="1"/>
    </xf>
    <xf numFmtId="170" fontId="12" fillId="0" borderId="0" xfId="2" applyNumberFormat="1"/>
    <xf numFmtId="171" fontId="12" fillId="0" borderId="0" xfId="2" applyNumberFormat="1"/>
    <xf numFmtId="0" fontId="31" fillId="0" borderId="0" xfId="6" applyFont="1" applyAlignment="1">
      <alignment horizontal="left" vertical="top"/>
    </xf>
    <xf numFmtId="172" fontId="4" fillId="0" borderId="4" xfId="6" applyNumberFormat="1" applyFont="1" applyBorder="1" applyAlignment="1">
      <alignment horizontal="right" vertical="top" wrapText="1"/>
    </xf>
    <xf numFmtId="167" fontId="4" fillId="0" borderId="4" xfId="6" applyNumberFormat="1" applyFont="1" applyBorder="1" applyAlignment="1">
      <alignment horizontal="right" vertical="top" wrapText="1"/>
    </xf>
    <xf numFmtId="166" fontId="20" fillId="0" borderId="16" xfId="7" applyNumberFormat="1" applyFont="1" applyFill="1" applyBorder="1" applyAlignment="1">
      <alignment vertical="center" wrapText="1"/>
    </xf>
    <xf numFmtId="43" fontId="20" fillId="0" borderId="16" xfId="7" applyFont="1" applyFill="1" applyBorder="1" applyAlignment="1">
      <alignment horizontal="center" vertical="center" wrapText="1"/>
    </xf>
    <xf numFmtId="43" fontId="20" fillId="0" borderId="16" xfId="7" applyFont="1" applyFill="1" applyBorder="1" applyAlignment="1">
      <alignment vertical="center" wrapText="1"/>
    </xf>
    <xf numFmtId="43" fontId="20" fillId="0" borderId="17" xfId="7" applyFont="1" applyFill="1" applyBorder="1" applyAlignment="1">
      <alignment vertical="center" wrapText="1"/>
    </xf>
    <xf numFmtId="0" fontId="35" fillId="0" borderId="4" xfId="8" applyFont="1" applyBorder="1" applyAlignment="1">
      <alignment horizontal="center" vertical="center" wrapText="1"/>
    </xf>
    <xf numFmtId="0" fontId="35" fillId="0" borderId="4" xfId="9" applyFont="1" applyBorder="1" applyAlignment="1">
      <alignment horizontal="center" wrapText="1"/>
    </xf>
    <xf numFmtId="49" fontId="36" fillId="2" borderId="4" xfId="8" applyNumberFormat="1" applyFont="1" applyFill="1" applyBorder="1" applyAlignment="1">
      <alignment horizontal="center" vertical="center" wrapText="1"/>
    </xf>
    <xf numFmtId="4" fontId="36" fillId="2" borderId="4" xfId="8" applyNumberFormat="1" applyFont="1" applyFill="1" applyBorder="1" applyAlignment="1">
      <alignment horizontal="right" vertical="center" wrapText="1"/>
    </xf>
    <xf numFmtId="49" fontId="35" fillId="0" borderId="4" xfId="8" applyNumberFormat="1" applyFont="1" applyBorder="1" applyAlignment="1">
      <alignment horizontal="center" vertical="center" wrapText="1"/>
    </xf>
    <xf numFmtId="173" fontId="35" fillId="0" borderId="4" xfId="8" applyNumberFormat="1" applyFont="1" applyBorder="1" applyAlignment="1">
      <alignment horizontal="right" vertical="center" wrapText="1"/>
    </xf>
    <xf numFmtId="4" fontId="35" fillId="0" borderId="4" xfId="8" applyNumberFormat="1" applyFont="1" applyBorder="1" applyAlignment="1">
      <alignment horizontal="right" vertical="center" wrapText="1"/>
    </xf>
    <xf numFmtId="4" fontId="35" fillId="0" borderId="4" xfId="8" applyNumberFormat="1" applyFont="1" applyBorder="1" applyAlignment="1">
      <alignment horizontal="center" vertical="center" wrapText="1"/>
    </xf>
    <xf numFmtId="4" fontId="36" fillId="2" borderId="4" xfId="8" applyNumberFormat="1" applyFont="1" applyFill="1" applyBorder="1" applyAlignment="1">
      <alignment horizontal="center" vertical="center" wrapText="1"/>
    </xf>
    <xf numFmtId="4" fontId="37" fillId="0" borderId="4" xfId="8" applyNumberFormat="1" applyFont="1" applyBorder="1" applyAlignment="1">
      <alignment horizontal="right" vertical="center" wrapText="1"/>
    </xf>
    <xf numFmtId="174" fontId="35" fillId="0" borderId="4" xfId="8" applyNumberFormat="1" applyFont="1" applyBorder="1" applyAlignment="1">
      <alignment horizontal="center" vertical="center" wrapText="1"/>
    </xf>
    <xf numFmtId="49" fontId="37" fillId="0" borderId="4" xfId="8" applyNumberFormat="1" applyFont="1" applyBorder="1" applyAlignment="1">
      <alignment horizontal="center" vertical="center" wrapText="1"/>
    </xf>
    <xf numFmtId="175" fontId="35" fillId="0" borderId="4" xfId="8" applyNumberFormat="1" applyFont="1" applyBorder="1" applyAlignment="1">
      <alignment horizontal="center" vertical="center" wrapText="1"/>
    </xf>
    <xf numFmtId="49" fontId="35" fillId="3" borderId="4" xfId="8" applyNumberFormat="1" applyFont="1" applyFill="1" applyBorder="1" applyAlignment="1">
      <alignment horizontal="center" vertical="center" wrapText="1"/>
    </xf>
    <xf numFmtId="4" fontId="35" fillId="3" borderId="4" xfId="8" applyNumberFormat="1" applyFont="1" applyFill="1" applyBorder="1" applyAlignment="1">
      <alignment horizontal="right" vertical="center" wrapText="1"/>
    </xf>
    <xf numFmtId="2" fontId="35" fillId="0" borderId="4" xfId="0" applyNumberFormat="1" applyFont="1" applyBorder="1" applyAlignment="1">
      <alignment horizontal="center" vertical="center" wrapText="1"/>
    </xf>
    <xf numFmtId="1" fontId="35" fillId="0" borderId="4" xfId="0" applyNumberFormat="1" applyFont="1" applyBorder="1" applyAlignment="1">
      <alignment horizontal="center" vertical="center" wrapText="1"/>
    </xf>
    <xf numFmtId="0" fontId="35" fillId="3" borderId="4" xfId="8" applyFont="1" applyFill="1" applyBorder="1" applyAlignment="1">
      <alignment horizontal="left" vertical="center" wrapText="1"/>
    </xf>
    <xf numFmtId="0" fontId="36" fillId="2" borderId="9" xfId="8" applyFont="1" applyFill="1" applyBorder="1" applyAlignment="1">
      <alignment horizontal="left" vertical="center" wrapText="1"/>
    </xf>
    <xf numFmtId="0" fontId="36" fillId="2" borderId="10" xfId="8" applyFont="1" applyFill="1" applyBorder="1" applyAlignment="1">
      <alignment horizontal="left" vertical="center" wrapText="1"/>
    </xf>
    <xf numFmtId="0" fontId="36" fillId="2" borderId="11" xfId="8" applyFont="1" applyFill="1" applyBorder="1" applyAlignment="1">
      <alignment horizontal="left" vertical="center" wrapText="1"/>
    </xf>
    <xf numFmtId="0" fontId="35" fillId="0" borderId="4" xfId="8" applyFont="1" applyBorder="1" applyAlignment="1">
      <alignment horizontal="left" vertical="center" wrapText="1"/>
    </xf>
    <xf numFmtId="0" fontId="37" fillId="0" borderId="4" xfId="8" applyFont="1" applyBorder="1" applyAlignment="1">
      <alignment horizontal="left" vertical="center" wrapText="1"/>
    </xf>
    <xf numFmtId="0" fontId="35" fillId="0" borderId="9" xfId="8" applyFont="1" applyBorder="1" applyAlignment="1">
      <alignment horizontal="left" vertical="center" wrapText="1"/>
    </xf>
    <xf numFmtId="0" fontId="35" fillId="0" borderId="11" xfId="8" applyFont="1" applyBorder="1" applyAlignment="1">
      <alignment horizontal="left" vertical="center" wrapText="1"/>
    </xf>
    <xf numFmtId="0" fontId="35" fillId="0" borderId="3" xfId="8" applyFont="1" applyBorder="1" applyAlignment="1">
      <alignment horizontal="center" vertical="center" wrapText="1"/>
    </xf>
    <xf numFmtId="0" fontId="35" fillId="0" borderId="7" xfId="8" applyFont="1" applyBorder="1" applyAlignment="1">
      <alignment horizontal="center" vertical="center" wrapText="1"/>
    </xf>
    <xf numFmtId="0" fontId="35" fillId="0" borderId="9" xfId="9" applyFont="1" applyBorder="1" applyAlignment="1">
      <alignment horizontal="center" wrapText="1"/>
    </xf>
    <xf numFmtId="0" fontId="35" fillId="0" borderId="11" xfId="9" applyFont="1" applyBorder="1" applyAlignment="1">
      <alignment horizontal="center" wrapText="1"/>
    </xf>
    <xf numFmtId="0" fontId="37" fillId="0" borderId="9" xfId="8" applyFont="1" applyBorder="1" applyAlignment="1">
      <alignment horizontal="left" vertical="center" wrapText="1"/>
    </xf>
    <xf numFmtId="0" fontId="37" fillId="0" borderId="11" xfId="8" applyFont="1" applyBorder="1" applyAlignment="1">
      <alignment horizontal="left" vertical="center" wrapText="1"/>
    </xf>
    <xf numFmtId="49" fontId="35" fillId="0" borderId="6" xfId="8" applyNumberFormat="1" applyFont="1" applyBorder="1" applyAlignment="1">
      <alignment horizontal="center" vertical="center" wrapText="1"/>
    </xf>
    <xf numFmtId="49" fontId="35" fillId="0" borderId="18" xfId="8" applyNumberFormat="1" applyFont="1" applyBorder="1" applyAlignment="1">
      <alignment horizontal="center" vertical="center" wrapText="1"/>
    </xf>
    <xf numFmtId="49" fontId="35" fillId="0" borderId="8" xfId="8" applyNumberFormat="1" applyFont="1" applyBorder="1" applyAlignment="1">
      <alignment horizontal="center" vertical="center" wrapText="1"/>
    </xf>
    <xf numFmtId="49" fontId="35" fillId="0" borderId="19" xfId="8" applyNumberFormat="1" applyFont="1" applyBorder="1" applyAlignment="1">
      <alignment horizontal="center" vertical="center" wrapText="1"/>
    </xf>
    <xf numFmtId="0" fontId="35" fillId="0" borderId="9" xfId="8" applyFont="1" applyBorder="1" applyAlignment="1">
      <alignment horizontal="center" vertical="center" wrapText="1"/>
    </xf>
    <xf numFmtId="0" fontId="35" fillId="0" borderId="10" xfId="8" applyFont="1" applyBorder="1" applyAlignment="1">
      <alignment horizontal="center" vertical="center" wrapText="1"/>
    </xf>
    <xf numFmtId="0" fontId="35" fillId="0" borderId="11" xfId="8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right" vertical="top" wrapText="1"/>
    </xf>
    <xf numFmtId="0" fontId="11" fillId="0" borderId="11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7" fillId="0" borderId="11" xfId="0" applyFont="1" applyBorder="1" applyAlignment="1">
      <alignment horizontal="right" vertical="top" wrapText="1"/>
    </xf>
    <xf numFmtId="49" fontId="4" fillId="0" borderId="3" xfId="6" applyNumberFormat="1" applyFont="1" applyBorder="1" applyAlignment="1">
      <alignment horizontal="center" vertical="center" wrapText="1"/>
    </xf>
    <xf numFmtId="49" fontId="4" fillId="0" borderId="5" xfId="6" applyNumberFormat="1" applyFont="1" applyBorder="1" applyAlignment="1">
      <alignment horizontal="center" vertical="center" wrapText="1"/>
    </xf>
    <xf numFmtId="49" fontId="4" fillId="0" borderId="7" xfId="6" applyNumberFormat="1" applyFont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left" wrapText="1"/>
    </xf>
    <xf numFmtId="0" fontId="6" fillId="0" borderId="2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9" fillId="0" borderId="0" xfId="6" applyFont="1" applyAlignment="1">
      <alignment horizontal="center"/>
    </xf>
    <xf numFmtId="0" fontId="6" fillId="0" borderId="2" xfId="6" applyFont="1" applyBorder="1" applyAlignment="1">
      <alignment horizontal="center" vertical="top"/>
    </xf>
    <xf numFmtId="0" fontId="5" fillId="0" borderId="0" xfId="6" applyFont="1" applyAlignment="1">
      <alignment horizontal="left"/>
    </xf>
    <xf numFmtId="0" fontId="4" fillId="0" borderId="6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7" fillId="0" borderId="9" xfId="6" applyFont="1" applyBorder="1" applyAlignment="1">
      <alignment horizontal="right" vertical="top" wrapText="1"/>
    </xf>
    <xf numFmtId="0" fontId="7" fillId="0" borderId="11" xfId="6" applyFont="1" applyBorder="1" applyAlignment="1">
      <alignment horizontal="right" vertical="top" wrapText="1"/>
    </xf>
    <xf numFmtId="0" fontId="10" fillId="0" borderId="9" xfId="6" applyFont="1" applyBorder="1" applyAlignment="1">
      <alignment horizontal="left" vertical="center" wrapText="1"/>
    </xf>
    <xf numFmtId="0" fontId="10" fillId="0" borderId="10" xfId="6" applyFont="1" applyBorder="1" applyAlignment="1">
      <alignment horizontal="left" vertical="center" wrapText="1"/>
    </xf>
    <xf numFmtId="0" fontId="10" fillId="0" borderId="11" xfId="6" applyFont="1" applyBorder="1" applyAlignment="1">
      <alignment horizontal="left" vertical="center" wrapText="1"/>
    </xf>
    <xf numFmtId="0" fontId="11" fillId="0" borderId="9" xfId="6" applyFont="1" applyBorder="1" applyAlignment="1">
      <alignment horizontal="right" vertical="top" wrapText="1"/>
    </xf>
    <xf numFmtId="0" fontId="11" fillId="0" borderId="11" xfId="6" applyFont="1" applyBorder="1" applyAlignment="1">
      <alignment horizontal="right" vertical="top" wrapText="1"/>
    </xf>
    <xf numFmtId="0" fontId="22" fillId="0" borderId="1" xfId="0" applyFont="1" applyBorder="1" applyAlignment="1">
      <alignment horizontal="left" wrapText="1"/>
    </xf>
    <xf numFmtId="0" fontId="23" fillId="0" borderId="2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top"/>
    </xf>
    <xf numFmtId="0" fontId="22" fillId="0" borderId="0" xfId="0" applyFont="1" applyAlignment="1">
      <alignment horizontal="left"/>
    </xf>
    <xf numFmtId="49" fontId="25" fillId="0" borderId="3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right" vertical="top" wrapText="1"/>
    </xf>
    <xf numFmtId="0" fontId="29" fillId="0" borderId="11" xfId="0" applyFont="1" applyBorder="1" applyAlignment="1">
      <alignment horizontal="right" vertical="top" wrapText="1"/>
    </xf>
    <xf numFmtId="0" fontId="24" fillId="0" borderId="9" xfId="0" applyFont="1" applyBorder="1" applyAlignment="1">
      <alignment horizontal="right" vertical="top" wrapText="1"/>
    </xf>
    <xf numFmtId="0" fontId="24" fillId="0" borderId="11" xfId="0" applyFont="1" applyBorder="1" applyAlignment="1">
      <alignment horizontal="right" vertical="top" wrapText="1"/>
    </xf>
  </cellXfs>
  <cellStyles count="10">
    <cellStyle name="Normal" xfId="1" xr:uid="{6641FB98-E376-41DC-8327-7EB11AA44EEF}"/>
    <cellStyle name="Обычный" xfId="0" builtinId="0"/>
    <cellStyle name="Обычный 2" xfId="2" xr:uid="{6FAADBFC-73E3-41B7-86C4-8F160139C18D}"/>
    <cellStyle name="Обычный 2 2 2 2" xfId="8" xr:uid="{5B8206E0-8FA6-419E-BC52-79DD0DE86636}"/>
    <cellStyle name="Обычный 3" xfId="6" xr:uid="{C564FB13-E045-4D1E-8170-6CC4EC5F7CC8}"/>
    <cellStyle name="Обычный 7" xfId="4" xr:uid="{87D3B1E6-6307-42A6-83CC-F2D82472945D}"/>
    <cellStyle name="СводРасч" xfId="9" xr:uid="{1FD7BAD0-9EB0-44F0-ACFF-7C4A42E57D8A}"/>
    <cellStyle name="Финансовый 2" xfId="3" xr:uid="{1B4E3112-6EC6-4A4A-B189-40A3AFDC4429}"/>
    <cellStyle name="Финансовый 2 2" xfId="5" xr:uid="{1023C929-2ED6-47A8-AA81-8E36E37EE69D}"/>
    <cellStyle name="Финансовый 2 3" xfId="7" xr:uid="{507EA3CE-94A7-4971-85CF-11DB1C984D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93BBB-A4E8-45EE-BDEF-C3AEC23DF2DC}">
  <dimension ref="A1:M54"/>
  <sheetViews>
    <sheetView tabSelected="1" zoomScale="82" zoomScaleNormal="82" workbookViewId="0">
      <selection activeCell="I17" sqref="I17"/>
    </sheetView>
  </sheetViews>
  <sheetFormatPr defaultColWidth="8.85546875" defaultRowHeight="14.25" x14ac:dyDescent="0.2"/>
  <cols>
    <col min="1" max="1" width="5.5703125" style="33" bestFit="1" customWidth="1"/>
    <col min="2" max="2" width="36.7109375" style="33" bestFit="1" customWidth="1"/>
    <col min="3" max="3" width="58.28515625" style="33" customWidth="1"/>
    <col min="4" max="4" width="15.28515625" style="33" bestFit="1" customWidth="1"/>
    <col min="5" max="5" width="16.140625" style="33" customWidth="1"/>
    <col min="6" max="6" width="15.85546875" style="33" customWidth="1"/>
    <col min="7" max="7" width="34.28515625" style="33" customWidth="1"/>
    <col min="8" max="13" width="15.85546875" style="33" customWidth="1"/>
    <col min="14" max="16384" width="8.85546875" style="33"/>
  </cols>
  <sheetData>
    <row r="1" spans="1:13" ht="15.75" x14ac:dyDescent="0.2">
      <c r="A1" s="32"/>
      <c r="B1" s="32"/>
      <c r="C1" s="32"/>
      <c r="E1" s="161" t="s">
        <v>77</v>
      </c>
      <c r="F1" s="167" t="s">
        <v>78</v>
      </c>
      <c r="G1" s="168"/>
      <c r="H1" s="171" t="s">
        <v>79</v>
      </c>
      <c r="I1" s="172"/>
      <c r="J1" s="172"/>
      <c r="K1" s="173"/>
      <c r="L1" s="161" t="s">
        <v>16</v>
      </c>
      <c r="M1" s="161" t="s">
        <v>80</v>
      </c>
    </row>
    <row r="2" spans="1:13" ht="45" x14ac:dyDescent="0.2">
      <c r="A2" s="34"/>
      <c r="B2" s="34" t="s">
        <v>1</v>
      </c>
      <c r="C2" s="35" t="s">
        <v>53</v>
      </c>
      <c r="E2" s="162"/>
      <c r="F2" s="169"/>
      <c r="G2" s="170"/>
      <c r="H2" s="136" t="s">
        <v>81</v>
      </c>
      <c r="I2" s="136" t="s">
        <v>82</v>
      </c>
      <c r="J2" s="136" t="s">
        <v>83</v>
      </c>
      <c r="K2" s="136" t="s">
        <v>84</v>
      </c>
      <c r="L2" s="162"/>
      <c r="M2" s="162"/>
    </row>
    <row r="3" spans="1:13" ht="15" x14ac:dyDescent="0.25">
      <c r="A3" s="36"/>
      <c r="B3" s="36"/>
      <c r="C3" s="36"/>
      <c r="E3" s="137">
        <v>1</v>
      </c>
      <c r="F3" s="163">
        <v>2</v>
      </c>
      <c r="G3" s="164"/>
      <c r="H3" s="137">
        <v>3</v>
      </c>
      <c r="I3" s="137">
        <v>4</v>
      </c>
      <c r="J3" s="137">
        <v>5</v>
      </c>
      <c r="K3" s="137">
        <v>6</v>
      </c>
      <c r="L3" s="137">
        <v>7</v>
      </c>
      <c r="M3" s="137">
        <v>8</v>
      </c>
    </row>
    <row r="4" spans="1:13" ht="15" x14ac:dyDescent="0.2">
      <c r="A4" s="34"/>
      <c r="B4" s="34"/>
      <c r="C4" s="34"/>
      <c r="E4" s="138" t="s">
        <v>85</v>
      </c>
      <c r="F4" s="154" t="s">
        <v>86</v>
      </c>
      <c r="G4" s="156"/>
      <c r="H4" s="139"/>
      <c r="I4" s="139"/>
      <c r="J4" s="139"/>
      <c r="K4" s="139"/>
      <c r="L4" s="139"/>
      <c r="M4" s="139"/>
    </row>
    <row r="5" spans="1:13" ht="15" x14ac:dyDescent="0.2">
      <c r="A5" s="34"/>
      <c r="B5" s="34"/>
      <c r="C5" s="34"/>
      <c r="E5" s="140" t="s">
        <v>87</v>
      </c>
      <c r="F5" s="159" t="s">
        <v>88</v>
      </c>
      <c r="G5" s="160"/>
      <c r="H5" s="141">
        <v>29.90175</v>
      </c>
      <c r="I5" s="142">
        <v>34186.039060000003</v>
      </c>
      <c r="J5" s="142">
        <v>0</v>
      </c>
      <c r="K5" s="141">
        <v>0</v>
      </c>
      <c r="L5" s="141">
        <f>SUM(H5:K5)</f>
        <v>34215.94081</v>
      </c>
      <c r="M5" s="143" t="s">
        <v>89</v>
      </c>
    </row>
    <row r="6" spans="1:13" ht="25.5" x14ac:dyDescent="0.2">
      <c r="A6" s="34"/>
      <c r="B6" s="37" t="s">
        <v>54</v>
      </c>
      <c r="C6" s="38">
        <f>C26</f>
        <v>46224.073933583422</v>
      </c>
      <c r="E6" s="140" t="s">
        <v>90</v>
      </c>
      <c r="F6" s="159" t="s">
        <v>91</v>
      </c>
      <c r="G6" s="160"/>
      <c r="H6" s="142">
        <f>H5*1.2</f>
        <v>35.882100000000001</v>
      </c>
      <c r="I6" s="142">
        <f t="shared" ref="I6:K6" si="0">I5*1.2</f>
        <v>41023.246872000003</v>
      </c>
      <c r="J6" s="142">
        <f t="shared" si="0"/>
        <v>0</v>
      </c>
      <c r="K6" s="142">
        <f t="shared" si="0"/>
        <v>0</v>
      </c>
      <c r="L6" s="142">
        <f>SUM(H6:K6)</f>
        <v>41059.128972000006</v>
      </c>
      <c r="M6" s="143" t="s">
        <v>89</v>
      </c>
    </row>
    <row r="7" spans="1:13" ht="15" x14ac:dyDescent="0.2">
      <c r="A7" s="34"/>
      <c r="B7" s="34"/>
      <c r="C7" s="34"/>
      <c r="E7" s="138" t="s">
        <v>118</v>
      </c>
      <c r="F7" s="154" t="s">
        <v>93</v>
      </c>
      <c r="G7" s="155"/>
      <c r="H7" s="155"/>
      <c r="I7" s="156"/>
      <c r="J7" s="139"/>
      <c r="K7" s="139"/>
      <c r="L7" s="139"/>
      <c r="M7" s="144"/>
    </row>
    <row r="8" spans="1:13" ht="24" customHeight="1" x14ac:dyDescent="0.2">
      <c r="A8" s="36"/>
      <c r="B8" s="36"/>
      <c r="C8" s="36"/>
      <c r="E8" s="140" t="s">
        <v>119</v>
      </c>
      <c r="F8" s="159" t="s">
        <v>95</v>
      </c>
      <c r="G8" s="160"/>
      <c r="H8" s="136">
        <v>0</v>
      </c>
      <c r="I8" s="136">
        <v>692.02566000000002</v>
      </c>
      <c r="J8" s="143">
        <v>0</v>
      </c>
      <c r="K8" s="143">
        <v>0</v>
      </c>
      <c r="L8" s="151">
        <f>SUM(H8:K8)</f>
        <v>692.02566000000002</v>
      </c>
      <c r="M8" s="143"/>
    </row>
    <row r="9" spans="1:13" ht="24" customHeight="1" x14ac:dyDescent="0.2">
      <c r="A9" s="34"/>
      <c r="B9" s="34"/>
      <c r="C9" s="34"/>
      <c r="E9" s="140" t="s">
        <v>120</v>
      </c>
      <c r="F9" s="159" t="s">
        <v>97</v>
      </c>
      <c r="G9" s="160"/>
      <c r="H9" s="143">
        <v>0</v>
      </c>
      <c r="I9" s="143">
        <v>14806.122890000001</v>
      </c>
      <c r="J9" s="143">
        <v>0</v>
      </c>
      <c r="K9" s="143">
        <v>0</v>
      </c>
      <c r="L9" s="151">
        <f>SUM(H9:K9)</f>
        <v>14806.122890000001</v>
      </c>
      <c r="M9" s="143" t="s">
        <v>89</v>
      </c>
    </row>
    <row r="10" spans="1:13" ht="24" customHeight="1" x14ac:dyDescent="0.2">
      <c r="A10" s="34"/>
      <c r="B10" s="39" t="s">
        <v>55</v>
      </c>
      <c r="C10" s="34"/>
      <c r="E10" s="140" t="s">
        <v>121</v>
      </c>
      <c r="F10" s="159" t="s">
        <v>99</v>
      </c>
      <c r="G10" s="160"/>
      <c r="H10" s="142">
        <v>0</v>
      </c>
      <c r="I10" s="142">
        <v>10606.26136</v>
      </c>
      <c r="J10" s="142">
        <v>0</v>
      </c>
      <c r="K10" s="142">
        <v>0</v>
      </c>
      <c r="L10" s="151">
        <f>SUM(H10:K10)</f>
        <v>10606.26136</v>
      </c>
      <c r="M10" s="143" t="s">
        <v>89</v>
      </c>
    </row>
    <row r="11" spans="1:13" ht="24" customHeight="1" x14ac:dyDescent="0.2">
      <c r="A11" s="34"/>
      <c r="B11" s="34"/>
      <c r="C11" s="34"/>
      <c r="E11" s="140" t="s">
        <v>122</v>
      </c>
      <c r="F11" s="159" t="s">
        <v>101</v>
      </c>
      <c r="G11" s="160"/>
      <c r="H11" s="142">
        <v>29.90175</v>
      </c>
      <c r="I11" s="142">
        <v>5171.9468299999999</v>
      </c>
      <c r="J11" s="142">
        <v>0</v>
      </c>
      <c r="K11" s="142">
        <v>0</v>
      </c>
      <c r="L11" s="152">
        <f t="shared" ref="L11:L13" si="1">SUM(H11:K11)</f>
        <v>5201.8485799999999</v>
      </c>
      <c r="M11" s="143" t="s">
        <v>89</v>
      </c>
    </row>
    <row r="12" spans="1:13" ht="24" customHeight="1" x14ac:dyDescent="0.2">
      <c r="A12" s="40"/>
      <c r="B12" s="175" t="s">
        <v>56</v>
      </c>
      <c r="C12" s="175"/>
      <c r="E12" s="140" t="s">
        <v>123</v>
      </c>
      <c r="F12" s="159" t="s">
        <v>103</v>
      </c>
      <c r="G12" s="160"/>
      <c r="H12" s="142">
        <v>0</v>
      </c>
      <c r="I12" s="142">
        <v>2909.6823199999999</v>
      </c>
      <c r="J12" s="142">
        <v>0</v>
      </c>
      <c r="K12" s="142">
        <v>0</v>
      </c>
      <c r="L12" s="152">
        <f t="shared" si="1"/>
        <v>2909.6823199999999</v>
      </c>
      <c r="M12" s="143" t="s">
        <v>89</v>
      </c>
    </row>
    <row r="13" spans="1:13" ht="24" customHeight="1" x14ac:dyDescent="0.2">
      <c r="A13" s="34"/>
      <c r="B13" s="34"/>
      <c r="C13" s="34"/>
      <c r="E13" s="140" t="s">
        <v>130</v>
      </c>
      <c r="F13" s="159" t="s">
        <v>105</v>
      </c>
      <c r="G13" s="160"/>
      <c r="H13" s="142"/>
      <c r="I13" s="142"/>
      <c r="J13" s="142"/>
      <c r="K13" s="142"/>
      <c r="L13" s="151">
        <f t="shared" si="1"/>
        <v>0</v>
      </c>
      <c r="M13" s="143" t="s">
        <v>89</v>
      </c>
    </row>
    <row r="14" spans="1:13" ht="62.25" customHeight="1" x14ac:dyDescent="0.2">
      <c r="A14" s="34"/>
      <c r="B14" s="176" t="s">
        <v>10</v>
      </c>
      <c r="C14" s="176"/>
      <c r="E14" s="140"/>
      <c r="F14" s="165" t="s">
        <v>106</v>
      </c>
      <c r="G14" s="166"/>
      <c r="H14" s="145">
        <f>SUM(H8:H13)</f>
        <v>29.90175</v>
      </c>
      <c r="I14" s="145">
        <f t="shared" ref="I14:K14" si="2">SUM(I8:I13)</f>
        <v>34186.039060000003</v>
      </c>
      <c r="J14" s="145">
        <f t="shared" si="2"/>
        <v>0</v>
      </c>
      <c r="K14" s="145">
        <f t="shared" si="2"/>
        <v>0</v>
      </c>
      <c r="L14" s="145">
        <f>SUM(L8:L13)</f>
        <v>34215.94081</v>
      </c>
      <c r="M14" s="143" t="s">
        <v>89</v>
      </c>
    </row>
    <row r="15" spans="1:13" ht="15" x14ac:dyDescent="0.2">
      <c r="A15" s="36"/>
      <c r="B15" s="177" t="s">
        <v>11</v>
      </c>
      <c r="C15" s="177"/>
      <c r="E15" s="138" t="s">
        <v>124</v>
      </c>
      <c r="F15" s="154" t="s">
        <v>107</v>
      </c>
      <c r="G15" s="155"/>
      <c r="H15" s="155"/>
      <c r="I15" s="155"/>
      <c r="J15" s="156"/>
      <c r="K15" s="139"/>
      <c r="L15" s="139"/>
      <c r="M15" s="144"/>
    </row>
    <row r="16" spans="1:13" ht="24.75" customHeight="1" x14ac:dyDescent="0.2">
      <c r="A16" s="34"/>
      <c r="B16" s="34"/>
      <c r="C16" s="34"/>
      <c r="E16" s="140" t="s">
        <v>125</v>
      </c>
      <c r="F16" s="159" t="s">
        <v>95</v>
      </c>
      <c r="G16" s="160"/>
      <c r="H16" s="142">
        <f>H8*$M$16/100</f>
        <v>0</v>
      </c>
      <c r="I16" s="142">
        <f>I8*$M$16/100</f>
        <v>754.99999505999995</v>
      </c>
      <c r="J16" s="142">
        <f t="shared" ref="J16:K16" si="3">J8*$M$16/100</f>
        <v>0</v>
      </c>
      <c r="K16" s="142">
        <f t="shared" si="3"/>
        <v>0</v>
      </c>
      <c r="L16" s="142">
        <f t="shared" ref="L16:L21" si="4">SUM(H16:K16)</f>
        <v>754.99999505999995</v>
      </c>
      <c r="M16" s="143">
        <v>109.1</v>
      </c>
    </row>
    <row r="17" spans="1:13" ht="15" x14ac:dyDescent="0.2">
      <c r="A17" s="34"/>
      <c r="B17" s="34"/>
      <c r="C17" s="34"/>
      <c r="E17" s="140" t="s">
        <v>126</v>
      </c>
      <c r="F17" s="159" t="s">
        <v>97</v>
      </c>
      <c r="G17" s="160"/>
      <c r="H17" s="142">
        <f>H9*$M$17/100</f>
        <v>0</v>
      </c>
      <c r="I17" s="142">
        <f t="shared" ref="I17:K17" si="5">I9*$M$17/100</f>
        <v>15961.00047542</v>
      </c>
      <c r="J17" s="142">
        <f t="shared" si="5"/>
        <v>0</v>
      </c>
      <c r="K17" s="142">
        <f t="shared" si="5"/>
        <v>0</v>
      </c>
      <c r="L17" s="142">
        <f>SUM(H17:K17)</f>
        <v>15961.00047542</v>
      </c>
      <c r="M17" s="146">
        <v>107.8</v>
      </c>
    </row>
    <row r="18" spans="1:13" ht="28.5" x14ac:dyDescent="0.2">
      <c r="A18" s="41" t="s">
        <v>12</v>
      </c>
      <c r="B18" s="42" t="s">
        <v>57</v>
      </c>
      <c r="C18" s="43" t="s">
        <v>58</v>
      </c>
      <c r="E18" s="140" t="s">
        <v>127</v>
      </c>
      <c r="F18" s="159" t="s">
        <v>99</v>
      </c>
      <c r="G18" s="160"/>
      <c r="H18" s="142">
        <f>H10*$M$17/100*$M$18/100</f>
        <v>0</v>
      </c>
      <c r="I18" s="142">
        <f t="shared" ref="I18:K18" si="6">I10*$M$17/100*$M$18/100</f>
        <v>12039.527882622238</v>
      </c>
      <c r="J18" s="142">
        <f t="shared" si="6"/>
        <v>0</v>
      </c>
      <c r="K18" s="142">
        <f t="shared" si="6"/>
        <v>0</v>
      </c>
      <c r="L18" s="142">
        <f t="shared" si="4"/>
        <v>12039.527882622238</v>
      </c>
      <c r="M18" s="146">
        <v>105.3</v>
      </c>
    </row>
    <row r="19" spans="1:13" ht="15" x14ac:dyDescent="0.2">
      <c r="A19" s="41">
        <v>1</v>
      </c>
      <c r="B19" s="42">
        <v>2</v>
      </c>
      <c r="C19" s="44">
        <v>3</v>
      </c>
      <c r="E19" s="140" t="s">
        <v>128</v>
      </c>
      <c r="F19" s="157" t="s">
        <v>101</v>
      </c>
      <c r="G19" s="157"/>
      <c r="H19" s="142">
        <f>H11*$M$17/100*$M$18/100*$M$19/100</f>
        <v>35.435962780217999</v>
      </c>
      <c r="I19" s="142">
        <f t="shared" ref="I19:K19" si="7">I11*$M$17/100*$M$18/100*$M$19/100</f>
        <v>6129.1702114139298</v>
      </c>
      <c r="J19" s="142">
        <f t="shared" si="7"/>
        <v>0</v>
      </c>
      <c r="K19" s="142">
        <f t="shared" si="7"/>
        <v>0</v>
      </c>
      <c r="L19" s="142">
        <f t="shared" si="4"/>
        <v>6164.6061741941476</v>
      </c>
      <c r="M19" s="146">
        <v>104.4</v>
      </c>
    </row>
    <row r="20" spans="1:13" ht="15" x14ac:dyDescent="0.2">
      <c r="A20" s="45">
        <v>1</v>
      </c>
      <c r="B20" s="46" t="s">
        <v>59</v>
      </c>
      <c r="C20" s="83">
        <v>34215.94081</v>
      </c>
      <c r="E20" s="140" t="s">
        <v>129</v>
      </c>
      <c r="F20" s="157" t="s">
        <v>103</v>
      </c>
      <c r="G20" s="157"/>
      <c r="H20" s="142">
        <f>H12*$M$17/100*$M$18/100*$M$19/100*$M$20/100</f>
        <v>0</v>
      </c>
      <c r="I20" s="142">
        <f t="shared" ref="I20:K20" si="8">I12*$M$17/100*$M$18/100*$M$19/100*$M$20/100</f>
        <v>3599.9270861104992</v>
      </c>
      <c r="J20" s="142">
        <f t="shared" si="8"/>
        <v>0</v>
      </c>
      <c r="K20" s="142">
        <f t="shared" si="8"/>
        <v>0</v>
      </c>
      <c r="L20" s="142">
        <f t="shared" si="4"/>
        <v>3599.9270861104992</v>
      </c>
      <c r="M20" s="146">
        <v>104.4</v>
      </c>
    </row>
    <row r="21" spans="1:13" ht="15" x14ac:dyDescent="0.2">
      <c r="A21" s="45">
        <v>1.1000000000000001</v>
      </c>
      <c r="B21" s="46" t="s">
        <v>60</v>
      </c>
      <c r="C21" s="83">
        <v>34186.039060000003</v>
      </c>
      <c r="E21" s="140" t="s">
        <v>131</v>
      </c>
      <c r="F21" s="157" t="s">
        <v>105</v>
      </c>
      <c r="G21" s="157"/>
      <c r="H21" s="142">
        <f>H13*$M$17/100*$M$18/100*$M$19/100*$M$20/100*$M$21/100</f>
        <v>0</v>
      </c>
      <c r="I21" s="142">
        <f t="shared" ref="I21:K21" si="9">I13*$M$17/100*$M$18/100*$M$19/100*$M$20/100*$M$21/100</f>
        <v>0</v>
      </c>
      <c r="J21" s="142">
        <f t="shared" si="9"/>
        <v>0</v>
      </c>
      <c r="K21" s="142">
        <f t="shared" si="9"/>
        <v>0</v>
      </c>
      <c r="L21" s="142">
        <f t="shared" si="4"/>
        <v>0</v>
      </c>
      <c r="M21" s="146">
        <v>104.4</v>
      </c>
    </row>
    <row r="22" spans="1:13" ht="15" x14ac:dyDescent="0.2">
      <c r="A22" s="45">
        <v>1.2</v>
      </c>
      <c r="B22" s="46" t="s">
        <v>61</v>
      </c>
      <c r="C22" s="83">
        <v>0</v>
      </c>
      <c r="E22" s="147"/>
      <c r="F22" s="158" t="s">
        <v>106</v>
      </c>
      <c r="G22" s="158"/>
      <c r="H22" s="145">
        <f>SUM(H16:H21)</f>
        <v>35.435962780217999</v>
      </c>
      <c r="I22" s="145">
        <f t="shared" ref="I22:L22" si="10">SUM(I16:I21)</f>
        <v>38484.625650626665</v>
      </c>
      <c r="J22" s="145">
        <f t="shared" si="10"/>
        <v>0</v>
      </c>
      <c r="K22" s="145">
        <f t="shared" si="10"/>
        <v>0</v>
      </c>
      <c r="L22" s="145">
        <f t="shared" si="10"/>
        <v>38520.061613406884</v>
      </c>
      <c r="M22" s="148"/>
    </row>
    <row r="23" spans="1:13" ht="15" x14ac:dyDescent="0.2">
      <c r="A23" s="45">
        <v>1.3</v>
      </c>
      <c r="B23" s="46" t="s">
        <v>62</v>
      </c>
      <c r="C23" s="83">
        <v>29.90175</v>
      </c>
      <c r="E23" s="138" t="s">
        <v>92</v>
      </c>
      <c r="F23" s="154" t="s">
        <v>110</v>
      </c>
      <c r="G23" s="155"/>
      <c r="H23" s="155"/>
      <c r="I23" s="155"/>
      <c r="J23" s="156"/>
      <c r="K23" s="142"/>
      <c r="L23" s="142"/>
      <c r="M23" s="148"/>
    </row>
    <row r="24" spans="1:13" ht="24.75" customHeight="1" x14ac:dyDescent="0.2">
      <c r="A24" s="45">
        <v>2</v>
      </c>
      <c r="B24" s="46" t="s">
        <v>63</v>
      </c>
      <c r="C24" s="83">
        <v>41059.128969999998</v>
      </c>
      <c r="E24" s="140" t="s">
        <v>94</v>
      </c>
      <c r="F24" s="159" t="s">
        <v>95</v>
      </c>
      <c r="G24" s="160"/>
      <c r="H24" s="142">
        <f>H8*$M$24/100*1.2</f>
        <v>0</v>
      </c>
      <c r="I24" s="142">
        <f t="shared" ref="I24:K24" si="11">I8*$M$24/100*1.2</f>
        <v>905.99999407199994</v>
      </c>
      <c r="J24" s="142">
        <f t="shared" si="11"/>
        <v>0</v>
      </c>
      <c r="K24" s="142">
        <f t="shared" si="11"/>
        <v>0</v>
      </c>
      <c r="L24" s="142">
        <f>SUM(H24:K24)</f>
        <v>905.99999407199994</v>
      </c>
      <c r="M24" s="143">
        <v>109.1</v>
      </c>
    </row>
    <row r="25" spans="1:13" ht="15" x14ac:dyDescent="0.2">
      <c r="A25" s="45">
        <v>2.1</v>
      </c>
      <c r="B25" s="46" t="s">
        <v>64</v>
      </c>
      <c r="C25" s="83">
        <v>6843.1881599999997</v>
      </c>
      <c r="E25" s="140" t="s">
        <v>96</v>
      </c>
      <c r="F25" s="157" t="s">
        <v>97</v>
      </c>
      <c r="G25" s="157"/>
      <c r="H25" s="142">
        <f>H9*$M$25/100*1.2</f>
        <v>0</v>
      </c>
      <c r="I25" s="142">
        <f t="shared" ref="I25:K25" si="12">I9*$M$25/100*1.2</f>
        <v>19153.200570503999</v>
      </c>
      <c r="J25" s="142">
        <f t="shared" si="12"/>
        <v>0</v>
      </c>
      <c r="K25" s="142">
        <f t="shared" si="12"/>
        <v>0</v>
      </c>
      <c r="L25" s="142">
        <f>SUM(H25:K25)</f>
        <v>19153.200570503999</v>
      </c>
      <c r="M25" s="146">
        <v>107.8</v>
      </c>
    </row>
    <row r="26" spans="1:13" ht="24" x14ac:dyDescent="0.2">
      <c r="A26" s="45">
        <v>3</v>
      </c>
      <c r="B26" s="46" t="s">
        <v>65</v>
      </c>
      <c r="C26" s="83">
        <v>46224.073933583422</v>
      </c>
      <c r="D26" s="127">
        <f>C26/1.2</f>
        <v>38520.061611319521</v>
      </c>
      <c r="E26" s="140" t="s">
        <v>98</v>
      </c>
      <c r="F26" s="157" t="s">
        <v>99</v>
      </c>
      <c r="G26" s="157"/>
      <c r="H26" s="142">
        <f>H10*$M$25/100*$M$26/100*1.2</f>
        <v>0</v>
      </c>
      <c r="I26" s="142">
        <f t="shared" ref="I26:K26" si="13">I10*$M$25/100*$M$26/100*1.2</f>
        <v>14447.433459146685</v>
      </c>
      <c r="J26" s="142">
        <f t="shared" si="13"/>
        <v>0</v>
      </c>
      <c r="K26" s="142">
        <f t="shared" si="13"/>
        <v>0</v>
      </c>
      <c r="L26" s="142">
        <f t="shared" ref="L26:L29" si="14">SUM(H26:K26)</f>
        <v>14447.433459146685</v>
      </c>
      <c r="M26" s="146">
        <v>105.3</v>
      </c>
    </row>
    <row r="27" spans="1:13" ht="15" x14ac:dyDescent="0.2">
      <c r="A27" s="34"/>
      <c r="C27" s="83"/>
      <c r="E27" s="140" t="s">
        <v>100</v>
      </c>
      <c r="F27" s="157" t="s">
        <v>101</v>
      </c>
      <c r="G27" s="157"/>
      <c r="H27" s="142">
        <f>H11*$M$25/100*$M$26/100*$M$27/100*1.2</f>
        <v>42.523155336261595</v>
      </c>
      <c r="I27" s="142">
        <f t="shared" ref="I27:K27" si="15">I11*$M$25/100*$M$26/100*$M$27/100*1.2</f>
        <v>7355.0042536967158</v>
      </c>
      <c r="J27" s="142">
        <f t="shared" si="15"/>
        <v>0</v>
      </c>
      <c r="K27" s="142">
        <f t="shared" si="15"/>
        <v>0</v>
      </c>
      <c r="L27" s="142">
        <f t="shared" si="14"/>
        <v>7397.5274090329776</v>
      </c>
      <c r="M27" s="146">
        <v>104.4</v>
      </c>
    </row>
    <row r="28" spans="1:13" ht="25.5" customHeight="1" x14ac:dyDescent="0.2">
      <c r="A28" s="174" t="s">
        <v>66</v>
      </c>
      <c r="B28" s="174"/>
      <c r="C28" s="174"/>
      <c r="E28" s="140" t="s">
        <v>102</v>
      </c>
      <c r="F28" s="157" t="s">
        <v>103</v>
      </c>
      <c r="G28" s="157"/>
      <c r="H28" s="142">
        <f>H12*$M$25/100*$M$26/100*$M$27/100*$M$28/100*1.2</f>
        <v>0</v>
      </c>
      <c r="I28" s="142">
        <f t="shared" ref="I28:K28" si="16">I12*$M$25/100*$M$26/100*$M$27/100*$M$28/100*1.2</f>
        <v>4319.912503332599</v>
      </c>
      <c r="J28" s="142">
        <f t="shared" si="16"/>
        <v>0</v>
      </c>
      <c r="K28" s="142">
        <f t="shared" si="16"/>
        <v>0</v>
      </c>
      <c r="L28" s="142">
        <f t="shared" si="14"/>
        <v>4319.912503332599</v>
      </c>
      <c r="M28" s="146">
        <v>104.4</v>
      </c>
    </row>
    <row r="29" spans="1:13" ht="15" x14ac:dyDescent="0.2">
      <c r="E29" s="140" t="s">
        <v>104</v>
      </c>
      <c r="F29" s="157" t="s">
        <v>105</v>
      </c>
      <c r="G29" s="157"/>
      <c r="H29" s="142">
        <f>H13*$M$25/100*$M$26/100*$M$27/100*$M$28/100*$M$29/100*1.2</f>
        <v>0</v>
      </c>
      <c r="I29" s="142">
        <f t="shared" ref="I29:K29" si="17">I13*$M$25/100*$M$26/100*$M$27/100*$M$28/100*$M$29/100*1.2</f>
        <v>0</v>
      </c>
      <c r="J29" s="142">
        <f t="shared" si="17"/>
        <v>0</v>
      </c>
      <c r="K29" s="142">
        <f t="shared" si="17"/>
        <v>0</v>
      </c>
      <c r="L29" s="142">
        <f t="shared" si="14"/>
        <v>0</v>
      </c>
      <c r="M29" s="146">
        <v>104.4</v>
      </c>
    </row>
    <row r="30" spans="1:13" ht="15" x14ac:dyDescent="0.2">
      <c r="E30" s="140"/>
      <c r="F30" s="158" t="s">
        <v>106</v>
      </c>
      <c r="G30" s="158"/>
      <c r="H30" s="145">
        <f>SUM(H24:H29)</f>
        <v>42.523155336261595</v>
      </c>
      <c r="I30" s="145">
        <f t="shared" ref="I30:L30" si="18">SUM(I24:I29)</f>
        <v>46181.550780751997</v>
      </c>
      <c r="J30" s="145">
        <f t="shared" si="18"/>
        <v>0</v>
      </c>
      <c r="K30" s="145">
        <f t="shared" si="18"/>
        <v>0</v>
      </c>
      <c r="L30" s="145">
        <f t="shared" si="18"/>
        <v>46224.073936088258</v>
      </c>
      <c r="M30" s="148"/>
    </row>
    <row r="31" spans="1:13" ht="15" customHeight="1" x14ac:dyDescent="0.2">
      <c r="E31" s="149" t="s">
        <v>108</v>
      </c>
      <c r="F31" s="153" t="s">
        <v>111</v>
      </c>
      <c r="G31" s="153"/>
      <c r="H31" s="150">
        <f>H22</f>
        <v>35.435962780217999</v>
      </c>
      <c r="I31" s="150">
        <f t="shared" ref="I31" si="19">I22</f>
        <v>38484.625650626665</v>
      </c>
      <c r="J31" s="150">
        <f>J22</f>
        <v>0</v>
      </c>
      <c r="K31" s="150">
        <f>K22</f>
        <v>0</v>
      </c>
      <c r="L31" s="150">
        <f>L22</f>
        <v>38520.061613406884</v>
      </c>
      <c r="M31" s="143" t="s">
        <v>89</v>
      </c>
    </row>
    <row r="32" spans="1:13" ht="15" x14ac:dyDescent="0.2">
      <c r="E32" s="149" t="s">
        <v>109</v>
      </c>
      <c r="F32" s="153" t="s">
        <v>112</v>
      </c>
      <c r="G32" s="153"/>
      <c r="H32" s="150">
        <f>H30</f>
        <v>42.523155336261595</v>
      </c>
      <c r="I32" s="150">
        <f t="shared" ref="I32:K32" si="20">I30</f>
        <v>46181.550780751997</v>
      </c>
      <c r="J32" s="150">
        <f t="shared" si="20"/>
        <v>0</v>
      </c>
      <c r="K32" s="150">
        <f t="shared" si="20"/>
        <v>0</v>
      </c>
      <c r="L32" s="150">
        <f>SUM(H32:K32)</f>
        <v>46224.073936088258</v>
      </c>
      <c r="M32" s="143" t="s">
        <v>89</v>
      </c>
    </row>
    <row r="34" spans="3:3" x14ac:dyDescent="0.2">
      <c r="C34" s="5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9">
    <mergeCell ref="A28:C28"/>
    <mergeCell ref="E1:E2"/>
    <mergeCell ref="F12:G12"/>
    <mergeCell ref="F13:G13"/>
    <mergeCell ref="B12:C12"/>
    <mergeCell ref="B14:C14"/>
    <mergeCell ref="B15:C15"/>
    <mergeCell ref="F25:G25"/>
    <mergeCell ref="F26:G26"/>
    <mergeCell ref="L1:L2"/>
    <mergeCell ref="M1:M2"/>
    <mergeCell ref="F3:G3"/>
    <mergeCell ref="F4:G4"/>
    <mergeCell ref="F14:G14"/>
    <mergeCell ref="F5:G5"/>
    <mergeCell ref="F1:G2"/>
    <mergeCell ref="F6:G6"/>
    <mergeCell ref="F7:I7"/>
    <mergeCell ref="F8:G8"/>
    <mergeCell ref="H1:K1"/>
    <mergeCell ref="F9:G9"/>
    <mergeCell ref="F10:G10"/>
    <mergeCell ref="F11:G11"/>
    <mergeCell ref="F32:G32"/>
    <mergeCell ref="F15:J15"/>
    <mergeCell ref="F28:G28"/>
    <mergeCell ref="F29:G29"/>
    <mergeCell ref="F30:G30"/>
    <mergeCell ref="F31:G31"/>
    <mergeCell ref="F27:G27"/>
    <mergeCell ref="F16:G16"/>
    <mergeCell ref="F17:G17"/>
    <mergeCell ref="F18:G18"/>
    <mergeCell ref="F19:G19"/>
    <mergeCell ref="F20:G20"/>
    <mergeCell ref="F21:G21"/>
    <mergeCell ref="F22:G22"/>
    <mergeCell ref="F23:J23"/>
    <mergeCell ref="F24:G24"/>
  </mergeCells>
  <phoneticPr fontId="3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7056F-88F1-410B-94C3-136FF475FD8D}">
  <sheetPr>
    <pageSetUpPr fitToPage="1"/>
  </sheetPr>
  <dimension ref="A1:W45"/>
  <sheetViews>
    <sheetView topLeftCell="A7" workbookViewId="0">
      <selection activeCell="E30" sqref="E30"/>
    </sheetView>
  </sheetViews>
  <sheetFormatPr defaultColWidth="9.140625" defaultRowHeight="11.25" customHeight="1" x14ac:dyDescent="0.2"/>
  <cols>
    <col min="1" max="1" width="6.7109375" style="95" customWidth="1"/>
    <col min="2" max="2" width="20.140625" style="95" customWidth="1"/>
    <col min="3" max="3" width="32.7109375" style="124" customWidth="1"/>
    <col min="4" max="8" width="14" style="124" customWidth="1"/>
    <col min="9" max="9" width="9.140625" style="124"/>
    <col min="10" max="14" width="88.7109375" style="125" hidden="1" customWidth="1"/>
    <col min="15" max="20" width="108.85546875" style="125" hidden="1" customWidth="1"/>
    <col min="21" max="21" width="129.5703125" style="125" hidden="1" customWidth="1"/>
    <col min="22" max="23" width="52.85546875" style="125" hidden="1" customWidth="1"/>
    <col min="24" max="16384" width="9.140625" style="124"/>
  </cols>
  <sheetData>
    <row r="1" spans="1:20" s="88" customFormat="1" ht="15" x14ac:dyDescent="0.25">
      <c r="H1" s="89" t="s">
        <v>0</v>
      </c>
    </row>
    <row r="2" spans="1:20" s="88" customFormat="1" ht="15" x14ac:dyDescent="0.25">
      <c r="A2" s="90"/>
      <c r="B2" s="90"/>
      <c r="C2" s="91"/>
      <c r="D2" s="91"/>
      <c r="E2" s="91"/>
      <c r="F2" s="91"/>
      <c r="G2" s="91"/>
      <c r="H2" s="89"/>
    </row>
    <row r="3" spans="1:20" s="88" customFormat="1" ht="15" x14ac:dyDescent="0.25">
      <c r="A3" s="90"/>
      <c r="B3" s="90"/>
      <c r="C3" s="91"/>
      <c r="D3" s="91"/>
      <c r="E3" s="91"/>
      <c r="F3" s="91"/>
      <c r="G3" s="91"/>
      <c r="H3" s="89"/>
    </row>
    <row r="4" spans="1:20" s="88" customFormat="1" ht="15" x14ac:dyDescent="0.25">
      <c r="A4" s="90"/>
      <c r="B4" s="90" t="s">
        <v>1</v>
      </c>
      <c r="C4" s="208" t="s">
        <v>2</v>
      </c>
      <c r="D4" s="208"/>
      <c r="E4" s="208"/>
      <c r="F4" s="208"/>
      <c r="G4" s="208"/>
      <c r="H4" s="91"/>
      <c r="J4" s="92" t="s">
        <v>2</v>
      </c>
      <c r="K4" s="92" t="s">
        <v>3</v>
      </c>
      <c r="L4" s="92" t="s">
        <v>3</v>
      </c>
      <c r="M4" s="92" t="s">
        <v>3</v>
      </c>
      <c r="N4" s="92" t="s">
        <v>3</v>
      </c>
    </row>
    <row r="5" spans="1:20" s="88" customFormat="1" ht="10.5" customHeight="1" x14ac:dyDescent="0.25">
      <c r="A5" s="90"/>
      <c r="B5" s="90"/>
      <c r="C5" s="209" t="s">
        <v>4</v>
      </c>
      <c r="D5" s="209"/>
      <c r="E5" s="209"/>
      <c r="F5" s="209"/>
      <c r="G5" s="209"/>
      <c r="H5" s="91"/>
    </row>
    <row r="6" spans="1:20" s="88" customFormat="1" ht="17.25" customHeight="1" x14ac:dyDescent="0.25">
      <c r="A6" s="90"/>
      <c r="B6" s="91" t="s">
        <v>5</v>
      </c>
      <c r="C6" s="93"/>
      <c r="D6" s="93"/>
      <c r="E6" s="93"/>
      <c r="F6" s="93"/>
      <c r="G6" s="93"/>
      <c r="H6" s="91"/>
    </row>
    <row r="7" spans="1:20" s="88" customFormat="1" ht="17.25" customHeight="1" x14ac:dyDescent="0.25">
      <c r="A7" s="90"/>
      <c r="B7" s="90"/>
      <c r="C7" s="93"/>
      <c r="D7" s="93"/>
      <c r="E7" s="93"/>
      <c r="F7" s="93"/>
      <c r="G7" s="93"/>
      <c r="H7" s="91"/>
    </row>
    <row r="8" spans="1:20" s="88" customFormat="1" ht="17.25" customHeight="1" x14ac:dyDescent="0.25">
      <c r="A8" s="90"/>
      <c r="B8" s="94" t="s">
        <v>70</v>
      </c>
      <c r="C8" s="93"/>
      <c r="D8" s="93"/>
      <c r="E8" s="93"/>
      <c r="F8" s="93"/>
      <c r="G8" s="93"/>
      <c r="H8" s="91"/>
    </row>
    <row r="9" spans="1:20" s="88" customFormat="1" ht="17.25" customHeight="1" x14ac:dyDescent="0.25">
      <c r="A9" s="90"/>
      <c r="B9" s="95" t="s">
        <v>7</v>
      </c>
      <c r="D9" s="89"/>
      <c r="E9" s="93"/>
      <c r="F9" s="93"/>
      <c r="G9" s="93"/>
      <c r="H9" s="91"/>
    </row>
    <row r="10" spans="1:20" s="88" customFormat="1" ht="17.25" customHeight="1" x14ac:dyDescent="0.25">
      <c r="A10" s="90"/>
      <c r="B10" s="90"/>
      <c r="C10" s="210"/>
      <c r="D10" s="210"/>
      <c r="E10" s="210"/>
      <c r="F10" s="210"/>
      <c r="G10" s="210"/>
      <c r="H10" s="91"/>
    </row>
    <row r="11" spans="1:20" s="88" customFormat="1" ht="11.25" customHeight="1" x14ac:dyDescent="0.25">
      <c r="A11" s="96"/>
      <c r="B11" s="96"/>
      <c r="C11" s="209" t="s">
        <v>8</v>
      </c>
      <c r="D11" s="209"/>
      <c r="E11" s="209"/>
      <c r="F11" s="209"/>
      <c r="G11" s="209"/>
      <c r="H11" s="97"/>
    </row>
    <row r="12" spans="1:20" s="88" customFormat="1" ht="11.25" customHeight="1" x14ac:dyDescent="0.25">
      <c r="A12" s="96"/>
      <c r="B12" s="96"/>
      <c r="C12" s="93"/>
      <c r="D12" s="93"/>
      <c r="E12" s="93"/>
      <c r="F12" s="93"/>
      <c r="G12" s="93"/>
      <c r="H12" s="97"/>
    </row>
    <row r="13" spans="1:20" s="88" customFormat="1" ht="18" x14ac:dyDescent="0.25">
      <c r="A13" s="96"/>
      <c r="B13" s="211" t="s">
        <v>9</v>
      </c>
      <c r="C13" s="211"/>
      <c r="D13" s="211"/>
      <c r="E13" s="211"/>
      <c r="F13" s="211"/>
      <c r="G13" s="211"/>
      <c r="H13" s="97"/>
    </row>
    <row r="14" spans="1:20" s="88" customFormat="1" ht="11.25" customHeight="1" x14ac:dyDescent="0.25">
      <c r="A14" s="96"/>
      <c r="B14" s="96"/>
      <c r="C14" s="93"/>
      <c r="D14" s="93"/>
      <c r="E14" s="93"/>
      <c r="F14" s="93"/>
      <c r="G14" s="93"/>
      <c r="H14" s="97"/>
    </row>
    <row r="15" spans="1:20" s="88" customFormat="1" ht="34.5" customHeight="1" x14ac:dyDescent="0.25">
      <c r="A15" s="98"/>
      <c r="B15" s="182" t="s">
        <v>132</v>
      </c>
      <c r="C15" s="182"/>
      <c r="D15" s="182"/>
      <c r="E15" s="182"/>
      <c r="F15" s="182"/>
      <c r="G15" s="182"/>
      <c r="H15" s="92"/>
      <c r="O15" s="92" t="s">
        <v>10</v>
      </c>
      <c r="P15" s="92" t="s">
        <v>3</v>
      </c>
      <c r="Q15" s="92" t="s">
        <v>3</v>
      </c>
      <c r="R15" s="92" t="s">
        <v>3</v>
      </c>
      <c r="S15" s="92" t="s">
        <v>3</v>
      </c>
      <c r="T15" s="92" t="s">
        <v>3</v>
      </c>
    </row>
    <row r="16" spans="1:20" s="88" customFormat="1" ht="13.5" customHeight="1" x14ac:dyDescent="0.25">
      <c r="A16" s="99"/>
      <c r="B16" s="212" t="s">
        <v>11</v>
      </c>
      <c r="C16" s="212"/>
      <c r="D16" s="212"/>
      <c r="E16" s="212"/>
      <c r="F16" s="212"/>
      <c r="G16" s="212"/>
      <c r="H16" s="100"/>
    </row>
    <row r="17" spans="1:23" s="88" customFormat="1" ht="9.75" customHeight="1" x14ac:dyDescent="0.25">
      <c r="A17" s="90"/>
      <c r="B17" s="90"/>
      <c r="C17" s="91"/>
      <c r="D17" s="101"/>
      <c r="E17" s="101"/>
      <c r="F17" s="101"/>
      <c r="G17" s="102"/>
      <c r="H17" s="102"/>
    </row>
    <row r="18" spans="1:23" s="88" customFormat="1" ht="15" x14ac:dyDescent="0.25">
      <c r="A18" s="103"/>
      <c r="B18" s="213" t="s">
        <v>69</v>
      </c>
      <c r="C18" s="213"/>
      <c r="D18" s="213"/>
      <c r="E18" s="213"/>
      <c r="F18" s="213"/>
      <c r="G18" s="213"/>
      <c r="H18" s="93"/>
    </row>
    <row r="19" spans="1:23" s="88" customFormat="1" ht="9.75" customHeight="1" x14ac:dyDescent="0.25">
      <c r="A19" s="90"/>
      <c r="B19" s="90"/>
      <c r="C19" s="91"/>
      <c r="D19" s="93"/>
      <c r="E19" s="93"/>
      <c r="F19" s="93"/>
      <c r="G19" s="93"/>
      <c r="H19" s="93"/>
    </row>
    <row r="20" spans="1:23" s="88" customFormat="1" ht="16.5" customHeight="1" x14ac:dyDescent="0.25">
      <c r="A20" s="201" t="s">
        <v>12</v>
      </c>
      <c r="B20" s="201" t="s">
        <v>13</v>
      </c>
      <c r="C20" s="204" t="s">
        <v>14</v>
      </c>
      <c r="D20" s="207" t="s">
        <v>15</v>
      </c>
      <c r="E20" s="207"/>
      <c r="F20" s="207"/>
      <c r="G20" s="207"/>
      <c r="H20" s="207" t="s">
        <v>16</v>
      </c>
    </row>
    <row r="21" spans="1:23" s="88" customFormat="1" ht="50.25" customHeight="1" x14ac:dyDescent="0.25">
      <c r="A21" s="202"/>
      <c r="B21" s="202"/>
      <c r="C21" s="205"/>
      <c r="D21" s="204" t="s">
        <v>17</v>
      </c>
      <c r="E21" s="204" t="s">
        <v>18</v>
      </c>
      <c r="F21" s="204" t="s">
        <v>19</v>
      </c>
      <c r="G21" s="214" t="s">
        <v>20</v>
      </c>
      <c r="H21" s="207"/>
    </row>
    <row r="22" spans="1:23" s="88" customFormat="1" ht="3.75" customHeight="1" x14ac:dyDescent="0.25">
      <c r="A22" s="203"/>
      <c r="B22" s="203"/>
      <c r="C22" s="206"/>
      <c r="D22" s="206"/>
      <c r="E22" s="206"/>
      <c r="F22" s="206"/>
      <c r="G22" s="215"/>
      <c r="H22" s="207"/>
    </row>
    <row r="23" spans="1:23" s="88" customFormat="1" ht="15" x14ac:dyDescent="0.25">
      <c r="A23" s="104">
        <v>1</v>
      </c>
      <c r="B23" s="104">
        <v>2</v>
      </c>
      <c r="C23" s="105">
        <v>3</v>
      </c>
      <c r="D23" s="105">
        <v>4</v>
      </c>
      <c r="E23" s="105">
        <v>5</v>
      </c>
      <c r="F23" s="105">
        <v>6</v>
      </c>
      <c r="G23" s="105">
        <v>7</v>
      </c>
      <c r="H23" s="105">
        <v>8</v>
      </c>
    </row>
    <row r="24" spans="1:23" s="88" customFormat="1" ht="15" x14ac:dyDescent="0.25">
      <c r="A24" s="218" t="s">
        <v>21</v>
      </c>
      <c r="B24" s="219"/>
      <c r="C24" s="219"/>
      <c r="D24" s="219"/>
      <c r="E24" s="219"/>
      <c r="F24" s="219"/>
      <c r="G24" s="219"/>
      <c r="H24" s="220"/>
      <c r="U24" s="106" t="s">
        <v>21</v>
      </c>
    </row>
    <row r="25" spans="1:23" s="88" customFormat="1" ht="15" x14ac:dyDescent="0.25">
      <c r="A25" s="104" t="s">
        <v>43</v>
      </c>
      <c r="B25" s="107" t="s">
        <v>23</v>
      </c>
      <c r="C25" s="108" t="s">
        <v>24</v>
      </c>
      <c r="D25" s="109">
        <v>2909.6823199999999</v>
      </c>
      <c r="E25" s="110"/>
      <c r="F25" s="110"/>
      <c r="G25" s="110"/>
      <c r="H25" s="109">
        <v>2909.6823199999999</v>
      </c>
      <c r="U25" s="106"/>
    </row>
    <row r="26" spans="1:23" s="88" customFormat="1" ht="23.25" x14ac:dyDescent="0.25">
      <c r="A26" s="111"/>
      <c r="B26" s="221" t="s">
        <v>25</v>
      </c>
      <c r="C26" s="222"/>
      <c r="D26" s="112">
        <v>2909.6823199999999</v>
      </c>
      <c r="E26" s="113"/>
      <c r="F26" s="114"/>
      <c r="G26" s="114"/>
      <c r="H26" s="115">
        <v>2909.6823199999999</v>
      </c>
      <c r="U26" s="106"/>
      <c r="V26" s="116" t="s">
        <v>25</v>
      </c>
    </row>
    <row r="27" spans="1:23" s="88" customFormat="1" ht="15" x14ac:dyDescent="0.25">
      <c r="A27" s="218" t="s">
        <v>26</v>
      </c>
      <c r="B27" s="219"/>
      <c r="C27" s="219"/>
      <c r="D27" s="219"/>
      <c r="E27" s="219"/>
      <c r="F27" s="219"/>
      <c r="G27" s="219"/>
      <c r="H27" s="220"/>
      <c r="U27" s="106" t="s">
        <v>26</v>
      </c>
      <c r="V27" s="116"/>
    </row>
    <row r="28" spans="1:23" s="88" customFormat="1" ht="15" x14ac:dyDescent="0.25">
      <c r="A28" s="111"/>
      <c r="B28" s="216" t="s">
        <v>27</v>
      </c>
      <c r="C28" s="217"/>
      <c r="D28" s="112">
        <v>2909.6823199999999</v>
      </c>
      <c r="E28" s="113"/>
      <c r="F28" s="114"/>
      <c r="G28" s="114"/>
      <c r="H28" s="115">
        <v>2909.6823199999999</v>
      </c>
      <c r="U28" s="106"/>
      <c r="V28" s="116"/>
      <c r="W28" s="117" t="s">
        <v>27</v>
      </c>
    </row>
    <row r="29" spans="1:23" s="88" customFormat="1" ht="15" x14ac:dyDescent="0.25">
      <c r="A29" s="218" t="s">
        <v>28</v>
      </c>
      <c r="B29" s="219"/>
      <c r="C29" s="219"/>
      <c r="D29" s="219"/>
      <c r="E29" s="219"/>
      <c r="F29" s="219"/>
      <c r="G29" s="219"/>
      <c r="H29" s="220"/>
      <c r="U29" s="106" t="s">
        <v>28</v>
      </c>
      <c r="V29" s="116"/>
      <c r="W29" s="117"/>
    </row>
    <row r="30" spans="1:23" s="88" customFormat="1" ht="15" x14ac:dyDescent="0.25">
      <c r="A30" s="111"/>
      <c r="B30" s="216" t="s">
        <v>29</v>
      </c>
      <c r="C30" s="217"/>
      <c r="D30" s="112">
        <v>2909.6823199999999</v>
      </c>
      <c r="E30" s="113"/>
      <c r="F30" s="114"/>
      <c r="G30" s="114"/>
      <c r="H30" s="115">
        <v>2909.6823199999999</v>
      </c>
      <c r="U30" s="106"/>
      <c r="V30" s="116"/>
      <c r="W30" s="117" t="s">
        <v>29</v>
      </c>
    </row>
    <row r="31" spans="1:23" s="88" customFormat="1" ht="15" x14ac:dyDescent="0.25">
      <c r="A31" s="218" t="s">
        <v>30</v>
      </c>
      <c r="B31" s="219"/>
      <c r="C31" s="219"/>
      <c r="D31" s="219"/>
      <c r="E31" s="219"/>
      <c r="F31" s="219"/>
      <c r="G31" s="219"/>
      <c r="H31" s="220"/>
      <c r="U31" s="106" t="s">
        <v>30</v>
      </c>
      <c r="V31" s="116"/>
      <c r="W31" s="117"/>
    </row>
    <row r="32" spans="1:23" s="88" customFormat="1" ht="15" x14ac:dyDescent="0.25">
      <c r="A32" s="104" t="s">
        <v>31</v>
      </c>
      <c r="B32" s="107"/>
      <c r="C32" s="108" t="s">
        <v>32</v>
      </c>
      <c r="D32" s="110"/>
      <c r="E32" s="110"/>
      <c r="F32" s="110"/>
      <c r="G32" s="110"/>
      <c r="H32" s="110"/>
      <c r="U32" s="106"/>
      <c r="V32" s="116"/>
      <c r="W32" s="117"/>
    </row>
    <row r="33" spans="1:23" s="88" customFormat="1" ht="15" x14ac:dyDescent="0.25">
      <c r="A33" s="111"/>
      <c r="B33" s="221" t="s">
        <v>33</v>
      </c>
      <c r="C33" s="222"/>
      <c r="D33" s="113"/>
      <c r="E33" s="113"/>
      <c r="F33" s="114"/>
      <c r="G33" s="114"/>
      <c r="H33" s="114"/>
      <c r="U33" s="106"/>
      <c r="V33" s="116" t="s">
        <v>33</v>
      </c>
      <c r="W33" s="117"/>
    </row>
    <row r="34" spans="1:23" s="88" customFormat="1" ht="15" x14ac:dyDescent="0.25">
      <c r="A34" s="111"/>
      <c r="B34" s="216" t="s">
        <v>34</v>
      </c>
      <c r="C34" s="217"/>
      <c r="D34" s="112">
        <v>2909.6823199999999</v>
      </c>
      <c r="E34" s="113"/>
      <c r="F34" s="114"/>
      <c r="G34" s="114"/>
      <c r="H34" s="115">
        <v>2909.6823199999999</v>
      </c>
      <c r="U34" s="106"/>
      <c r="V34" s="116"/>
      <c r="W34" s="117" t="s">
        <v>34</v>
      </c>
    </row>
    <row r="35" spans="1:23" s="88" customFormat="1" ht="48.75" x14ac:dyDescent="0.25">
      <c r="A35" s="218" t="s">
        <v>35</v>
      </c>
      <c r="B35" s="219"/>
      <c r="C35" s="219"/>
      <c r="D35" s="219"/>
      <c r="E35" s="219"/>
      <c r="F35" s="219"/>
      <c r="G35" s="219"/>
      <c r="H35" s="220"/>
      <c r="U35" s="106" t="s">
        <v>35</v>
      </c>
      <c r="V35" s="116"/>
      <c r="W35" s="117"/>
    </row>
    <row r="36" spans="1:23" s="88" customFormat="1" ht="15" x14ac:dyDescent="0.25">
      <c r="A36" s="104" t="s">
        <v>36</v>
      </c>
      <c r="B36" s="107"/>
      <c r="C36" s="108" t="s">
        <v>37</v>
      </c>
      <c r="D36" s="110"/>
      <c r="E36" s="110"/>
      <c r="F36" s="110"/>
      <c r="G36" s="110"/>
      <c r="H36" s="110"/>
      <c r="U36" s="106"/>
      <c r="V36" s="116"/>
      <c r="W36" s="117"/>
    </row>
    <row r="37" spans="1:23" s="88" customFormat="1" ht="113.25" x14ac:dyDescent="0.25">
      <c r="A37" s="111"/>
      <c r="B37" s="221" t="s">
        <v>38</v>
      </c>
      <c r="C37" s="222"/>
      <c r="D37" s="113"/>
      <c r="E37" s="113"/>
      <c r="F37" s="114"/>
      <c r="G37" s="114"/>
      <c r="H37" s="114"/>
      <c r="U37" s="106"/>
      <c r="V37" s="116" t="s">
        <v>38</v>
      </c>
      <c r="W37" s="117"/>
    </row>
    <row r="38" spans="1:23" s="88" customFormat="1" ht="15" x14ac:dyDescent="0.25">
      <c r="A38" s="111"/>
      <c r="B38" s="216" t="s">
        <v>39</v>
      </c>
      <c r="C38" s="217"/>
      <c r="D38" s="112">
        <v>2909.6823199999999</v>
      </c>
      <c r="E38" s="113"/>
      <c r="F38" s="114"/>
      <c r="G38" s="114"/>
      <c r="H38" s="115">
        <v>2909.6823199999999</v>
      </c>
      <c r="U38" s="106"/>
      <c r="V38" s="116"/>
      <c r="W38" s="117" t="s">
        <v>39</v>
      </c>
    </row>
    <row r="39" spans="1:23" s="88" customFormat="1" ht="15" x14ac:dyDescent="0.25">
      <c r="A39" s="218" t="s">
        <v>40</v>
      </c>
      <c r="B39" s="219"/>
      <c r="C39" s="219"/>
      <c r="D39" s="219"/>
      <c r="E39" s="219"/>
      <c r="F39" s="219"/>
      <c r="G39" s="219"/>
      <c r="H39" s="220"/>
      <c r="U39" s="106" t="s">
        <v>40</v>
      </c>
      <c r="V39" s="116"/>
      <c r="W39" s="117"/>
    </row>
    <row r="40" spans="1:23" s="88" customFormat="1" ht="15" x14ac:dyDescent="0.25">
      <c r="A40" s="111"/>
      <c r="B40" s="216" t="s">
        <v>41</v>
      </c>
      <c r="C40" s="217"/>
      <c r="D40" s="112">
        <v>2909.6823199999999</v>
      </c>
      <c r="E40" s="113"/>
      <c r="F40" s="114"/>
      <c r="G40" s="114"/>
      <c r="H40" s="115">
        <v>2909.6823199999999</v>
      </c>
      <c r="U40" s="106"/>
      <c r="V40" s="116"/>
      <c r="W40" s="117" t="s">
        <v>41</v>
      </c>
    </row>
    <row r="41" spans="1:23" s="88" customFormat="1" ht="15" x14ac:dyDescent="0.25">
      <c r="A41" s="218" t="s">
        <v>42</v>
      </c>
      <c r="B41" s="219"/>
      <c r="C41" s="219"/>
      <c r="D41" s="219"/>
      <c r="E41" s="219"/>
      <c r="F41" s="219"/>
      <c r="G41" s="219"/>
      <c r="H41" s="220"/>
      <c r="U41" s="106" t="s">
        <v>42</v>
      </c>
      <c r="V41" s="116"/>
      <c r="W41" s="117"/>
    </row>
    <row r="42" spans="1:23" s="88" customFormat="1" ht="15" x14ac:dyDescent="0.25">
      <c r="A42" s="104" t="s">
        <v>43</v>
      </c>
      <c r="B42" s="107" t="s">
        <v>44</v>
      </c>
      <c r="C42" s="108" t="s">
        <v>45</v>
      </c>
      <c r="D42" s="118">
        <v>581.93646000000001</v>
      </c>
      <c r="E42" s="110"/>
      <c r="F42" s="110"/>
      <c r="G42" s="110"/>
      <c r="H42" s="118">
        <v>581.93646000000001</v>
      </c>
      <c r="U42" s="106"/>
      <c r="V42" s="116"/>
      <c r="W42" s="117"/>
    </row>
    <row r="43" spans="1:23" s="88" customFormat="1" ht="15" x14ac:dyDescent="0.25">
      <c r="A43" s="104"/>
      <c r="B43" s="107"/>
      <c r="C43" s="108"/>
      <c r="D43" s="110" t="s">
        <v>46</v>
      </c>
      <c r="E43" s="110" t="s">
        <v>47</v>
      </c>
      <c r="F43" s="110" t="s">
        <v>48</v>
      </c>
      <c r="G43" s="110" t="s">
        <v>49</v>
      </c>
      <c r="H43" s="110"/>
      <c r="U43" s="106"/>
      <c r="V43" s="116"/>
      <c r="W43" s="117"/>
    </row>
    <row r="44" spans="1:23" s="88" customFormat="1" ht="15" x14ac:dyDescent="0.25">
      <c r="A44" s="111"/>
      <c r="B44" s="221" t="s">
        <v>50</v>
      </c>
      <c r="C44" s="222"/>
      <c r="D44" s="126">
        <v>581.93646000000001</v>
      </c>
      <c r="E44" s="113"/>
      <c r="F44" s="114"/>
      <c r="G44" s="114"/>
      <c r="H44" s="119">
        <v>581.93646000000001</v>
      </c>
      <c r="U44" s="106"/>
      <c r="V44" s="116" t="s">
        <v>50</v>
      </c>
      <c r="W44" s="117"/>
    </row>
    <row r="45" spans="1:23" s="88" customFormat="1" ht="15" x14ac:dyDescent="0.25">
      <c r="A45" s="111"/>
      <c r="B45" s="216" t="s">
        <v>51</v>
      </c>
      <c r="C45" s="217"/>
      <c r="D45" s="112">
        <v>3491.6187799999998</v>
      </c>
      <c r="E45" s="113"/>
      <c r="F45" s="114"/>
      <c r="G45" s="114"/>
      <c r="H45" s="115">
        <v>3491.6187799999998</v>
      </c>
      <c r="U45" s="106"/>
      <c r="V45" s="116"/>
      <c r="W45" s="117" t="s">
        <v>51</v>
      </c>
    </row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22D99-DBF6-400D-9314-AA20C9E685AA}">
  <dimension ref="A1:C54"/>
  <sheetViews>
    <sheetView topLeftCell="A3" zoomScale="82" zoomScaleNormal="82" workbookViewId="0">
      <selection activeCell="A28" sqref="A28:C28"/>
    </sheetView>
  </sheetViews>
  <sheetFormatPr defaultColWidth="8.85546875" defaultRowHeight="14.25" x14ac:dyDescent="0.2"/>
  <cols>
    <col min="1" max="1" width="5.5703125" style="33" bestFit="1" customWidth="1"/>
    <col min="2" max="2" width="36.7109375" style="33" bestFit="1" customWidth="1"/>
    <col min="3" max="3" width="76.7109375" style="33" customWidth="1"/>
    <col min="4" max="16384" width="8.85546875" style="33"/>
  </cols>
  <sheetData>
    <row r="1" spans="1:3" ht="15.75" x14ac:dyDescent="0.2">
      <c r="A1" s="32"/>
      <c r="B1" s="32"/>
      <c r="C1" s="32"/>
    </row>
    <row r="2" spans="1:3" ht="15" x14ac:dyDescent="0.2">
      <c r="A2" s="34"/>
      <c r="B2" s="34" t="s">
        <v>1</v>
      </c>
      <c r="C2" s="35" t="s">
        <v>53</v>
      </c>
    </row>
    <row r="3" spans="1:3" ht="15" x14ac:dyDescent="0.2">
      <c r="A3" s="36"/>
      <c r="B3" s="36"/>
      <c r="C3" s="36"/>
    </row>
    <row r="4" spans="1:3" ht="15" x14ac:dyDescent="0.2">
      <c r="A4" s="34"/>
      <c r="B4" s="34"/>
      <c r="C4" s="34"/>
    </row>
    <row r="5" spans="1:3" ht="15" x14ac:dyDescent="0.2">
      <c r="A5" s="34"/>
      <c r="B5" s="34"/>
      <c r="C5" s="34"/>
    </row>
    <row r="6" spans="1:3" ht="25.5" x14ac:dyDescent="0.2">
      <c r="A6" s="34"/>
      <c r="B6" s="37" t="s">
        <v>117</v>
      </c>
      <c r="C6" s="38">
        <f>C26</f>
        <v>4319.9124983837055</v>
      </c>
    </row>
    <row r="7" spans="1:3" ht="15" x14ac:dyDescent="0.2">
      <c r="A7" s="34"/>
      <c r="B7" s="34"/>
      <c r="C7" s="34"/>
    </row>
    <row r="8" spans="1:3" ht="15" x14ac:dyDescent="0.2">
      <c r="A8" s="36"/>
      <c r="B8" s="36"/>
      <c r="C8" s="36"/>
    </row>
    <row r="9" spans="1:3" ht="15" x14ac:dyDescent="0.2">
      <c r="A9" s="34"/>
      <c r="B9" s="34"/>
      <c r="C9" s="34"/>
    </row>
    <row r="10" spans="1:3" ht="15" x14ac:dyDescent="0.2">
      <c r="A10" s="34"/>
      <c r="B10" s="39" t="s">
        <v>55</v>
      </c>
      <c r="C10" s="34"/>
    </row>
    <row r="11" spans="1:3" ht="15" x14ac:dyDescent="0.2">
      <c r="A11" s="34"/>
      <c r="B11" s="34"/>
      <c r="C11" s="34"/>
    </row>
    <row r="12" spans="1:3" ht="15.75" x14ac:dyDescent="0.2">
      <c r="A12" s="40"/>
      <c r="B12" s="175" t="s">
        <v>56</v>
      </c>
      <c r="C12" s="175"/>
    </row>
    <row r="13" spans="1:3" ht="15" x14ac:dyDescent="0.2">
      <c r="A13" s="34"/>
      <c r="B13" s="34"/>
      <c r="C13" s="34"/>
    </row>
    <row r="14" spans="1:3" ht="75" customHeight="1" x14ac:dyDescent="0.2">
      <c r="A14" s="34"/>
      <c r="B14" s="176" t="s">
        <v>10</v>
      </c>
      <c r="C14" s="176"/>
    </row>
    <row r="15" spans="1:3" ht="15" x14ac:dyDescent="0.2">
      <c r="A15" s="36"/>
      <c r="B15" s="177" t="s">
        <v>11</v>
      </c>
      <c r="C15" s="177"/>
    </row>
    <row r="16" spans="1:3" ht="15" x14ac:dyDescent="0.2">
      <c r="A16" s="34"/>
      <c r="B16" s="34"/>
      <c r="C16" s="34"/>
    </row>
    <row r="17" spans="1:3" ht="15" x14ac:dyDescent="0.2">
      <c r="A17" s="34"/>
      <c r="B17" s="34"/>
      <c r="C17" s="34"/>
    </row>
    <row r="18" spans="1:3" ht="28.5" x14ac:dyDescent="0.2">
      <c r="A18" s="41" t="s">
        <v>12</v>
      </c>
      <c r="B18" s="42" t="s">
        <v>57</v>
      </c>
      <c r="C18" s="43" t="s">
        <v>58</v>
      </c>
    </row>
    <row r="19" spans="1:3" x14ac:dyDescent="0.2">
      <c r="A19" s="41">
        <v>1</v>
      </c>
      <c r="B19" s="42">
        <v>2</v>
      </c>
      <c r="C19" s="44">
        <v>3</v>
      </c>
    </row>
    <row r="20" spans="1:3" x14ac:dyDescent="0.2">
      <c r="A20" s="45">
        <v>1</v>
      </c>
      <c r="B20" s="46" t="s">
        <v>59</v>
      </c>
      <c r="C20" s="83">
        <v>2909.6823199999999</v>
      </c>
    </row>
    <row r="21" spans="1:3" x14ac:dyDescent="0.2">
      <c r="A21" s="45">
        <v>1.1000000000000001</v>
      </c>
      <c r="B21" s="46" t="s">
        <v>60</v>
      </c>
      <c r="C21" s="84">
        <v>2909.6823199999999</v>
      </c>
    </row>
    <row r="22" spans="1:3" x14ac:dyDescent="0.2">
      <c r="A22" s="45">
        <v>1.2</v>
      </c>
      <c r="B22" s="46" t="s">
        <v>61</v>
      </c>
      <c r="C22" s="85">
        <v>0</v>
      </c>
    </row>
    <row r="23" spans="1:3" x14ac:dyDescent="0.2">
      <c r="A23" s="45">
        <v>1.3</v>
      </c>
      <c r="B23" s="46" t="s">
        <v>62</v>
      </c>
      <c r="C23" s="85">
        <v>0</v>
      </c>
    </row>
    <row r="24" spans="1:3" x14ac:dyDescent="0.2">
      <c r="A24" s="45">
        <v>2</v>
      </c>
      <c r="B24" s="46" t="s">
        <v>63</v>
      </c>
      <c r="C24" s="85">
        <v>3491.6187799999998</v>
      </c>
    </row>
    <row r="25" spans="1:3" x14ac:dyDescent="0.2">
      <c r="A25" s="45">
        <v>2.1</v>
      </c>
      <c r="B25" s="46" t="s">
        <v>64</v>
      </c>
      <c r="C25" s="85">
        <v>581.93646000000001</v>
      </c>
    </row>
    <row r="26" spans="1:3" ht="24" x14ac:dyDescent="0.2">
      <c r="A26" s="45">
        <v>3</v>
      </c>
      <c r="B26" s="46" t="s">
        <v>65</v>
      </c>
      <c r="C26" s="86">
        <v>4319.9124983837055</v>
      </c>
    </row>
    <row r="27" spans="1:3" ht="15" x14ac:dyDescent="0.2">
      <c r="A27" s="34"/>
      <c r="C27" s="34"/>
    </row>
    <row r="28" spans="1:3" ht="25.5" customHeight="1" x14ac:dyDescent="0.2">
      <c r="A28" s="174" t="s">
        <v>66</v>
      </c>
      <c r="B28" s="174"/>
      <c r="C28" s="174"/>
    </row>
    <row r="31" spans="1:3" ht="15" customHeight="1" x14ac:dyDescent="0.2"/>
    <row r="34" spans="3:3" x14ac:dyDescent="0.2">
      <c r="C34" s="5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78" t="s">
        <v>2</v>
      </c>
      <c r="D4" s="178"/>
      <c r="E4" s="178"/>
      <c r="F4" s="178"/>
      <c r="G4" s="178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79" t="s">
        <v>4</v>
      </c>
      <c r="D5" s="179"/>
      <c r="E5" s="179"/>
      <c r="F5" s="179"/>
      <c r="G5" s="179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80"/>
      <c r="D10" s="180"/>
      <c r="E10" s="180"/>
      <c r="F10" s="180"/>
      <c r="G10" s="180"/>
      <c r="H10" s="6"/>
    </row>
    <row r="11" spans="1:20" customFormat="1" ht="11.25" customHeight="1" x14ac:dyDescent="0.25">
      <c r="A11" s="10"/>
      <c r="B11" s="10"/>
      <c r="C11" s="179" t="s">
        <v>8</v>
      </c>
      <c r="D11" s="179"/>
      <c r="E11" s="179"/>
      <c r="F11" s="179"/>
      <c r="G11" s="179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81" t="s">
        <v>9</v>
      </c>
      <c r="C13" s="181"/>
      <c r="D13" s="181"/>
      <c r="E13" s="181"/>
      <c r="F13" s="181"/>
      <c r="G13" s="181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34.5" x14ac:dyDescent="0.25">
      <c r="A15" s="12"/>
      <c r="B15" s="182" t="s">
        <v>132</v>
      </c>
      <c r="C15" s="182"/>
      <c r="D15" s="182"/>
      <c r="E15" s="182"/>
      <c r="F15" s="182"/>
      <c r="G15" s="182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83" t="s">
        <v>11</v>
      </c>
      <c r="C16" s="183"/>
      <c r="D16" s="183"/>
      <c r="E16" s="183"/>
      <c r="F16" s="183"/>
      <c r="G16" s="183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84" t="s">
        <v>52</v>
      </c>
      <c r="C18" s="184"/>
      <c r="D18" s="184"/>
      <c r="E18" s="184"/>
      <c r="F18" s="184"/>
      <c r="G18" s="184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85" t="s">
        <v>12</v>
      </c>
      <c r="B20" s="185" t="s">
        <v>13</v>
      </c>
      <c r="C20" s="188" t="s">
        <v>14</v>
      </c>
      <c r="D20" s="191" t="s">
        <v>15</v>
      </c>
      <c r="E20" s="191"/>
      <c r="F20" s="191"/>
      <c r="G20" s="191"/>
      <c r="H20" s="191" t="s">
        <v>16</v>
      </c>
    </row>
    <row r="21" spans="1:23" customFormat="1" ht="50.25" customHeight="1" x14ac:dyDescent="0.25">
      <c r="A21" s="186"/>
      <c r="B21" s="186"/>
      <c r="C21" s="189"/>
      <c r="D21" s="188" t="s">
        <v>17</v>
      </c>
      <c r="E21" s="188" t="s">
        <v>18</v>
      </c>
      <c r="F21" s="188" t="s">
        <v>19</v>
      </c>
      <c r="G21" s="192" t="s">
        <v>20</v>
      </c>
      <c r="H21" s="191"/>
    </row>
    <row r="22" spans="1:23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94" t="s">
        <v>21</v>
      </c>
      <c r="B24" s="195"/>
      <c r="C24" s="195"/>
      <c r="D24" s="195"/>
      <c r="E24" s="195"/>
      <c r="F24" s="195"/>
      <c r="G24" s="195"/>
      <c r="H24" s="196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692.02566000000002</v>
      </c>
      <c r="E25" s="24"/>
      <c r="F25" s="24"/>
      <c r="G25" s="24"/>
      <c r="H25" s="23">
        <v>692.02566000000002</v>
      </c>
      <c r="U25" s="20"/>
    </row>
    <row r="26" spans="1:23" customFormat="1" ht="23.25" x14ac:dyDescent="0.25">
      <c r="A26" s="25"/>
      <c r="B26" s="197" t="s">
        <v>25</v>
      </c>
      <c r="C26" s="198"/>
      <c r="D26" s="26">
        <v>692.02566000000002</v>
      </c>
      <c r="E26" s="27"/>
      <c r="F26" s="28"/>
      <c r="G26" s="28"/>
      <c r="H26" s="29">
        <v>692.02566000000002</v>
      </c>
      <c r="U26" s="20"/>
      <c r="V26" s="30" t="s">
        <v>25</v>
      </c>
    </row>
    <row r="27" spans="1:23" customFormat="1" ht="15" x14ac:dyDescent="0.25">
      <c r="A27" s="194" t="s">
        <v>26</v>
      </c>
      <c r="B27" s="195"/>
      <c r="C27" s="195"/>
      <c r="D27" s="195"/>
      <c r="E27" s="195"/>
      <c r="F27" s="195"/>
      <c r="G27" s="195"/>
      <c r="H27" s="196"/>
      <c r="U27" s="20" t="s">
        <v>26</v>
      </c>
      <c r="V27" s="30"/>
    </row>
    <row r="28" spans="1:23" customFormat="1" ht="15" x14ac:dyDescent="0.25">
      <c r="A28" s="25"/>
      <c r="B28" s="199" t="s">
        <v>27</v>
      </c>
      <c r="C28" s="200"/>
      <c r="D28" s="26">
        <v>692.02566000000002</v>
      </c>
      <c r="E28" s="27"/>
      <c r="F28" s="28"/>
      <c r="G28" s="28"/>
      <c r="H28" s="29">
        <v>692.02566000000002</v>
      </c>
      <c r="U28" s="20"/>
      <c r="V28" s="30"/>
      <c r="W28" s="31" t="s">
        <v>27</v>
      </c>
    </row>
    <row r="29" spans="1:23" customFormat="1" ht="15" x14ac:dyDescent="0.25">
      <c r="A29" s="194" t="s">
        <v>28</v>
      </c>
      <c r="B29" s="195"/>
      <c r="C29" s="195"/>
      <c r="D29" s="195"/>
      <c r="E29" s="195"/>
      <c r="F29" s="195"/>
      <c r="G29" s="195"/>
      <c r="H29" s="196"/>
      <c r="U29" s="20" t="s">
        <v>28</v>
      </c>
      <c r="V29" s="30"/>
      <c r="W29" s="31"/>
    </row>
    <row r="30" spans="1:23" customFormat="1" ht="15" x14ac:dyDescent="0.25">
      <c r="A30" s="25"/>
      <c r="B30" s="199" t="s">
        <v>29</v>
      </c>
      <c r="C30" s="200"/>
      <c r="D30" s="26">
        <v>692.02566000000002</v>
      </c>
      <c r="E30" s="27"/>
      <c r="F30" s="28"/>
      <c r="G30" s="28"/>
      <c r="H30" s="29">
        <v>692.02566000000002</v>
      </c>
      <c r="U30" s="20"/>
      <c r="V30" s="30"/>
      <c r="W30" s="31" t="s">
        <v>29</v>
      </c>
    </row>
    <row r="31" spans="1:23" customFormat="1" ht="15" x14ac:dyDescent="0.25">
      <c r="A31" s="194" t="s">
        <v>30</v>
      </c>
      <c r="B31" s="195"/>
      <c r="C31" s="195"/>
      <c r="D31" s="195"/>
      <c r="E31" s="195"/>
      <c r="F31" s="195"/>
      <c r="G31" s="195"/>
      <c r="H31" s="196"/>
      <c r="U31" s="20" t="s">
        <v>30</v>
      </c>
      <c r="V31" s="30"/>
      <c r="W31" s="31"/>
    </row>
    <row r="32" spans="1:23" customFormat="1" ht="15" x14ac:dyDescent="0.25">
      <c r="A32" s="18" t="s">
        <v>31</v>
      </c>
      <c r="B32" s="21"/>
      <c r="C32" s="22" t="s">
        <v>32</v>
      </c>
      <c r="D32" s="24"/>
      <c r="E32" s="24"/>
      <c r="F32" s="24"/>
      <c r="G32" s="24"/>
      <c r="H32" s="24"/>
      <c r="U32" s="20"/>
      <c r="V32" s="30"/>
      <c r="W32" s="31"/>
    </row>
    <row r="33" spans="1:23" customFormat="1" ht="15" x14ac:dyDescent="0.25">
      <c r="A33" s="25"/>
      <c r="B33" s="197" t="s">
        <v>33</v>
      </c>
      <c r="C33" s="198"/>
      <c r="D33" s="27"/>
      <c r="E33" s="27"/>
      <c r="F33" s="28"/>
      <c r="G33" s="28"/>
      <c r="H33" s="28"/>
      <c r="U33" s="20"/>
      <c r="V33" s="30" t="s">
        <v>33</v>
      </c>
      <c r="W33" s="31"/>
    </row>
    <row r="34" spans="1:23" customFormat="1" ht="15" x14ac:dyDescent="0.25">
      <c r="A34" s="25"/>
      <c r="B34" s="199" t="s">
        <v>34</v>
      </c>
      <c r="C34" s="200"/>
      <c r="D34" s="26">
        <v>692.02566000000002</v>
      </c>
      <c r="E34" s="27"/>
      <c r="F34" s="28"/>
      <c r="G34" s="28"/>
      <c r="H34" s="29">
        <v>692.02566000000002</v>
      </c>
      <c r="U34" s="20"/>
      <c r="V34" s="30"/>
      <c r="W34" s="31" t="s">
        <v>34</v>
      </c>
    </row>
    <row r="35" spans="1:23" customFormat="1" ht="48.75" x14ac:dyDescent="0.25">
      <c r="A35" s="194" t="s">
        <v>35</v>
      </c>
      <c r="B35" s="195"/>
      <c r="C35" s="195"/>
      <c r="D35" s="195"/>
      <c r="E35" s="195"/>
      <c r="F35" s="195"/>
      <c r="G35" s="195"/>
      <c r="H35" s="196"/>
      <c r="U35" s="20" t="s">
        <v>35</v>
      </c>
      <c r="V35" s="30"/>
      <c r="W35" s="31"/>
    </row>
    <row r="36" spans="1:23" customFormat="1" ht="15" x14ac:dyDescent="0.25">
      <c r="A36" s="18" t="s">
        <v>36</v>
      </c>
      <c r="B36" s="21"/>
      <c r="C36" s="22" t="s">
        <v>37</v>
      </c>
      <c r="D36" s="24"/>
      <c r="E36" s="24"/>
      <c r="F36" s="24"/>
      <c r="G36" s="24"/>
      <c r="H36" s="24"/>
      <c r="U36" s="20"/>
      <c r="V36" s="30"/>
      <c r="W36" s="31"/>
    </row>
    <row r="37" spans="1:23" customFormat="1" ht="113.25" x14ac:dyDescent="0.25">
      <c r="A37" s="25"/>
      <c r="B37" s="197" t="s">
        <v>38</v>
      </c>
      <c r="C37" s="198"/>
      <c r="D37" s="27"/>
      <c r="E37" s="27"/>
      <c r="F37" s="28"/>
      <c r="G37" s="28"/>
      <c r="H37" s="28"/>
      <c r="U37" s="20"/>
      <c r="V37" s="30" t="s">
        <v>38</v>
      </c>
      <c r="W37" s="31"/>
    </row>
    <row r="38" spans="1:23" customFormat="1" ht="15" x14ac:dyDescent="0.25">
      <c r="A38" s="25"/>
      <c r="B38" s="199" t="s">
        <v>39</v>
      </c>
      <c r="C38" s="200"/>
      <c r="D38" s="26">
        <v>692.02566000000002</v>
      </c>
      <c r="E38" s="27"/>
      <c r="F38" s="28"/>
      <c r="G38" s="28"/>
      <c r="H38" s="29">
        <v>692.02566000000002</v>
      </c>
      <c r="U38" s="20"/>
      <c r="V38" s="30"/>
      <c r="W38" s="31" t="s">
        <v>39</v>
      </c>
    </row>
    <row r="39" spans="1:23" customFormat="1" ht="15" x14ac:dyDescent="0.25">
      <c r="A39" s="194" t="s">
        <v>40</v>
      </c>
      <c r="B39" s="195"/>
      <c r="C39" s="195"/>
      <c r="D39" s="195"/>
      <c r="E39" s="195"/>
      <c r="F39" s="195"/>
      <c r="G39" s="195"/>
      <c r="H39" s="196"/>
      <c r="U39" s="20" t="s">
        <v>40</v>
      </c>
      <c r="V39" s="30"/>
      <c r="W39" s="31"/>
    </row>
    <row r="40" spans="1:23" customFormat="1" ht="15" x14ac:dyDescent="0.25">
      <c r="A40" s="25"/>
      <c r="B40" s="199" t="s">
        <v>41</v>
      </c>
      <c r="C40" s="200"/>
      <c r="D40" s="26">
        <v>692.02566000000002</v>
      </c>
      <c r="E40" s="27"/>
      <c r="F40" s="28"/>
      <c r="G40" s="28"/>
      <c r="H40" s="29">
        <v>692.02566000000002</v>
      </c>
      <c r="U40" s="20"/>
      <c r="V40" s="30"/>
      <c r="W40" s="31" t="s">
        <v>41</v>
      </c>
    </row>
    <row r="41" spans="1:23" customFormat="1" ht="15" x14ac:dyDescent="0.25">
      <c r="A41" s="194" t="s">
        <v>42</v>
      </c>
      <c r="B41" s="195"/>
      <c r="C41" s="195"/>
      <c r="D41" s="195"/>
      <c r="E41" s="195"/>
      <c r="F41" s="195"/>
      <c r="G41" s="195"/>
      <c r="H41" s="196"/>
      <c r="U41" s="20" t="s">
        <v>42</v>
      </c>
      <c r="V41" s="30"/>
      <c r="W41" s="31"/>
    </row>
    <row r="42" spans="1:23" customFormat="1" ht="15" x14ac:dyDescent="0.25">
      <c r="A42" s="18" t="s">
        <v>43</v>
      </c>
      <c r="B42" s="21" t="s">
        <v>44</v>
      </c>
      <c r="C42" s="22" t="s">
        <v>45</v>
      </c>
      <c r="D42" s="23">
        <v>138.40513000000001</v>
      </c>
      <c r="E42" s="24"/>
      <c r="F42" s="24"/>
      <c r="G42" s="24"/>
      <c r="H42" s="23">
        <v>138.40513000000001</v>
      </c>
      <c r="U42" s="20"/>
      <c r="V42" s="30"/>
      <c r="W42" s="31"/>
    </row>
    <row r="43" spans="1:23" customFormat="1" ht="15" x14ac:dyDescent="0.25">
      <c r="A43" s="18"/>
      <c r="B43" s="21"/>
      <c r="C43" s="22"/>
      <c r="D43" s="24" t="s">
        <v>46</v>
      </c>
      <c r="E43" s="24" t="s">
        <v>47</v>
      </c>
      <c r="F43" s="24" t="s">
        <v>48</v>
      </c>
      <c r="G43" s="24" t="s">
        <v>49</v>
      </c>
      <c r="H43" s="24"/>
      <c r="U43" s="20"/>
      <c r="V43" s="30"/>
      <c r="W43" s="31"/>
    </row>
    <row r="44" spans="1:23" customFormat="1" ht="15" x14ac:dyDescent="0.25">
      <c r="A44" s="25"/>
      <c r="B44" s="197" t="s">
        <v>50</v>
      </c>
      <c r="C44" s="198"/>
      <c r="D44" s="26">
        <v>138.40513000000001</v>
      </c>
      <c r="E44" s="27"/>
      <c r="F44" s="28"/>
      <c r="G44" s="28"/>
      <c r="H44" s="29">
        <v>138.40513000000001</v>
      </c>
      <c r="U44" s="20"/>
      <c r="V44" s="30" t="s">
        <v>50</v>
      </c>
      <c r="W44" s="31"/>
    </row>
    <row r="45" spans="1:23" customFormat="1" ht="15" x14ac:dyDescent="0.25">
      <c r="A45" s="25"/>
      <c r="B45" s="199" t="s">
        <v>51</v>
      </c>
      <c r="C45" s="200"/>
      <c r="D45" s="26">
        <v>830.43079</v>
      </c>
      <c r="E45" s="27"/>
      <c r="F45" s="28"/>
      <c r="G45" s="28"/>
      <c r="H45" s="29">
        <v>830.43079</v>
      </c>
      <c r="U45" s="20"/>
      <c r="V45" s="30"/>
      <c r="W45" s="31" t="s">
        <v>51</v>
      </c>
    </row>
  </sheetData>
  <mergeCells count="34">
    <mergeCell ref="B44:C44"/>
    <mergeCell ref="B45:C45"/>
    <mergeCell ref="B37:C37"/>
    <mergeCell ref="B38:C38"/>
    <mergeCell ref="A39:H39"/>
    <mergeCell ref="B40:C40"/>
    <mergeCell ref="A41:H41"/>
    <mergeCell ref="B30:C30"/>
    <mergeCell ref="A31:H31"/>
    <mergeCell ref="B33:C33"/>
    <mergeCell ref="B34:C34"/>
    <mergeCell ref="A35:H35"/>
    <mergeCell ref="A24:H24"/>
    <mergeCell ref="B26:C26"/>
    <mergeCell ref="A27:H27"/>
    <mergeCell ref="B28:C28"/>
    <mergeCell ref="A29:H29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80796-F44F-4588-8018-ED2BDDF4254B}">
  <dimension ref="A1:D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33" bestFit="1" customWidth="1"/>
    <col min="2" max="2" width="36.7109375" style="33" bestFit="1" customWidth="1"/>
    <col min="3" max="3" width="76.7109375" style="33" customWidth="1"/>
    <col min="4" max="4" width="11" style="33" bestFit="1" customWidth="1"/>
    <col min="5" max="16384" width="8.85546875" style="33"/>
  </cols>
  <sheetData>
    <row r="1" spans="1:3" ht="15.75" x14ac:dyDescent="0.2">
      <c r="A1" s="32"/>
      <c r="B1" s="32"/>
      <c r="C1" s="32"/>
    </row>
    <row r="2" spans="1:3" ht="15" x14ac:dyDescent="0.2">
      <c r="A2" s="34"/>
      <c r="B2" s="34" t="s">
        <v>1</v>
      </c>
      <c r="C2" s="35" t="s">
        <v>53</v>
      </c>
    </row>
    <row r="3" spans="1:3" ht="15" x14ac:dyDescent="0.2">
      <c r="A3" s="36"/>
      <c r="B3" s="36"/>
      <c r="C3" s="36"/>
    </row>
    <row r="4" spans="1:3" ht="15" x14ac:dyDescent="0.2">
      <c r="A4" s="34"/>
      <c r="B4" s="34"/>
      <c r="C4" s="34"/>
    </row>
    <row r="5" spans="1:3" ht="15" x14ac:dyDescent="0.2">
      <c r="A5" s="34"/>
      <c r="B5" s="34"/>
      <c r="C5" s="34"/>
    </row>
    <row r="6" spans="1:3" ht="25.5" x14ac:dyDescent="0.2">
      <c r="A6" s="34"/>
      <c r="B6" s="37" t="s">
        <v>113</v>
      </c>
      <c r="C6" s="38">
        <f>C26</f>
        <v>905.99999188999993</v>
      </c>
    </row>
    <row r="7" spans="1:3" ht="15" x14ac:dyDescent="0.2">
      <c r="A7" s="34"/>
      <c r="B7" s="34"/>
      <c r="C7" s="34"/>
    </row>
    <row r="8" spans="1:3" ht="15" x14ac:dyDescent="0.2">
      <c r="A8" s="36"/>
      <c r="B8" s="36"/>
      <c r="C8" s="36"/>
    </row>
    <row r="9" spans="1:3" ht="15" x14ac:dyDescent="0.2">
      <c r="A9" s="34"/>
      <c r="B9" s="34"/>
      <c r="C9" s="34"/>
    </row>
    <row r="10" spans="1:3" ht="15" x14ac:dyDescent="0.2">
      <c r="A10" s="34"/>
      <c r="B10" s="39" t="s">
        <v>55</v>
      </c>
      <c r="C10" s="34"/>
    </row>
    <row r="11" spans="1:3" ht="15" x14ac:dyDescent="0.2">
      <c r="A11" s="34"/>
      <c r="B11" s="34"/>
      <c r="C11" s="34"/>
    </row>
    <row r="12" spans="1:3" ht="15.75" x14ac:dyDescent="0.2">
      <c r="A12" s="40"/>
      <c r="B12" s="175" t="s">
        <v>56</v>
      </c>
      <c r="C12" s="175"/>
    </row>
    <row r="13" spans="1:3" ht="15" x14ac:dyDescent="0.2">
      <c r="A13" s="34"/>
      <c r="B13" s="34"/>
      <c r="C13" s="34"/>
    </row>
    <row r="14" spans="1:3" ht="62.25" customHeight="1" x14ac:dyDescent="0.2">
      <c r="A14" s="34"/>
      <c r="B14" s="176" t="s">
        <v>10</v>
      </c>
      <c r="C14" s="176"/>
    </row>
    <row r="15" spans="1:3" ht="15" x14ac:dyDescent="0.2">
      <c r="A15" s="36"/>
      <c r="B15" s="177" t="s">
        <v>11</v>
      </c>
      <c r="C15" s="177"/>
    </row>
    <row r="16" spans="1:3" ht="15" x14ac:dyDescent="0.2">
      <c r="A16" s="34"/>
      <c r="B16" s="34"/>
      <c r="C16" s="34"/>
    </row>
    <row r="17" spans="1:4" ht="15" x14ac:dyDescent="0.2">
      <c r="A17" s="34"/>
      <c r="B17" s="34"/>
      <c r="C17" s="34"/>
    </row>
    <row r="18" spans="1:4" ht="28.5" x14ac:dyDescent="0.2">
      <c r="A18" s="41" t="s">
        <v>12</v>
      </c>
      <c r="B18" s="42" t="s">
        <v>57</v>
      </c>
      <c r="C18" s="43" t="s">
        <v>58</v>
      </c>
    </row>
    <row r="19" spans="1:4" x14ac:dyDescent="0.2">
      <c r="A19" s="41">
        <v>1</v>
      </c>
      <c r="B19" s="42">
        <v>2</v>
      </c>
      <c r="C19" s="44">
        <v>3</v>
      </c>
    </row>
    <row r="20" spans="1:4" x14ac:dyDescent="0.2">
      <c r="A20" s="45">
        <v>1</v>
      </c>
      <c r="B20" s="46" t="s">
        <v>59</v>
      </c>
      <c r="C20" s="47">
        <v>692.02566000000002</v>
      </c>
    </row>
    <row r="21" spans="1:4" x14ac:dyDescent="0.2">
      <c r="A21" s="45">
        <v>1.1000000000000001</v>
      </c>
      <c r="B21" s="46" t="s">
        <v>60</v>
      </c>
      <c r="C21" s="48">
        <v>692.02566000000002</v>
      </c>
    </row>
    <row r="22" spans="1:4" x14ac:dyDescent="0.2">
      <c r="A22" s="45">
        <v>1.2</v>
      </c>
      <c r="B22" s="46" t="s">
        <v>61</v>
      </c>
      <c r="C22" s="49">
        <v>0</v>
      </c>
    </row>
    <row r="23" spans="1:4" x14ac:dyDescent="0.2">
      <c r="A23" s="45">
        <v>1.3</v>
      </c>
      <c r="B23" s="46" t="s">
        <v>62</v>
      </c>
      <c r="C23" s="49">
        <v>0</v>
      </c>
    </row>
    <row r="24" spans="1:4" x14ac:dyDescent="0.2">
      <c r="A24" s="45">
        <v>2</v>
      </c>
      <c r="B24" s="46" t="s">
        <v>63</v>
      </c>
      <c r="C24" s="49">
        <v>830.43079</v>
      </c>
    </row>
    <row r="25" spans="1:4" x14ac:dyDescent="0.2">
      <c r="A25" s="45">
        <v>2.1</v>
      </c>
      <c r="B25" s="46" t="s">
        <v>64</v>
      </c>
      <c r="C25" s="49">
        <v>138.40513000000001</v>
      </c>
    </row>
    <row r="26" spans="1:4" ht="24" x14ac:dyDescent="0.2">
      <c r="A26" s="45">
        <v>3</v>
      </c>
      <c r="B26" s="46" t="s">
        <v>65</v>
      </c>
      <c r="C26" s="50">
        <v>905.99999188999993</v>
      </c>
      <c r="D26" s="128">
        <f>C26/1.2</f>
        <v>754.99999324166663</v>
      </c>
    </row>
    <row r="27" spans="1:4" ht="15" x14ac:dyDescent="0.2">
      <c r="A27" s="34"/>
      <c r="C27" s="34"/>
    </row>
    <row r="28" spans="1:4" ht="25.5" customHeight="1" x14ac:dyDescent="0.2">
      <c r="A28" s="174" t="s">
        <v>66</v>
      </c>
      <c r="B28" s="174"/>
      <c r="C28" s="174"/>
    </row>
    <row r="30" spans="1:4" x14ac:dyDescent="0.2">
      <c r="C30" s="51"/>
    </row>
    <row r="31" spans="1:4" ht="15" customHeight="1" x14ac:dyDescent="0.2">
      <c r="C31" s="51"/>
    </row>
    <row r="32" spans="1:4" x14ac:dyDescent="0.2">
      <c r="C32" s="51"/>
    </row>
    <row r="33" spans="3:3" x14ac:dyDescent="0.2">
      <c r="C33" s="51"/>
    </row>
    <row r="34" spans="3:3" x14ac:dyDescent="0.2">
      <c r="C34" s="5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53D4-B82C-43D3-BDFE-5CA7FF8C44C0}">
  <sheetPr>
    <pageSetUpPr fitToPage="1"/>
  </sheetPr>
  <dimension ref="A1:W57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95" customWidth="1"/>
    <col min="2" max="2" width="20.140625" style="95" customWidth="1"/>
    <col min="3" max="3" width="32.7109375" style="124" customWidth="1"/>
    <col min="4" max="8" width="14" style="124" customWidth="1"/>
    <col min="9" max="9" width="9.140625" style="124"/>
    <col min="10" max="14" width="88.7109375" style="125" hidden="1" customWidth="1"/>
    <col min="15" max="20" width="108.85546875" style="125" hidden="1" customWidth="1"/>
    <col min="21" max="21" width="129.5703125" style="125" hidden="1" customWidth="1"/>
    <col min="22" max="23" width="52.85546875" style="125" hidden="1" customWidth="1"/>
    <col min="24" max="16384" width="9.140625" style="124"/>
  </cols>
  <sheetData>
    <row r="1" spans="1:20" s="88" customFormat="1" ht="15" x14ac:dyDescent="0.25">
      <c r="H1" s="89" t="s">
        <v>0</v>
      </c>
    </row>
    <row r="2" spans="1:20" s="88" customFormat="1" ht="15" x14ac:dyDescent="0.25">
      <c r="A2" s="90"/>
      <c r="B2" s="90"/>
      <c r="C2" s="91"/>
      <c r="D2" s="91"/>
      <c r="E2" s="91"/>
      <c r="F2" s="91"/>
      <c r="G2" s="91"/>
      <c r="H2" s="89"/>
    </row>
    <row r="3" spans="1:20" s="88" customFormat="1" ht="15" x14ac:dyDescent="0.25">
      <c r="A3" s="90"/>
      <c r="B3" s="90"/>
      <c r="C3" s="91"/>
      <c r="D3" s="91"/>
      <c r="E3" s="91"/>
      <c r="F3" s="91"/>
      <c r="G3" s="91"/>
      <c r="H3" s="89"/>
    </row>
    <row r="4" spans="1:20" s="88" customFormat="1" ht="15" x14ac:dyDescent="0.25">
      <c r="A4" s="90"/>
      <c r="B4" s="90" t="s">
        <v>1</v>
      </c>
      <c r="C4" s="208" t="s">
        <v>2</v>
      </c>
      <c r="D4" s="208"/>
      <c r="E4" s="208"/>
      <c r="F4" s="208"/>
      <c r="G4" s="208"/>
      <c r="H4" s="91"/>
      <c r="J4" s="92" t="s">
        <v>2</v>
      </c>
      <c r="K4" s="92" t="s">
        <v>3</v>
      </c>
      <c r="L4" s="92" t="s">
        <v>3</v>
      </c>
      <c r="M4" s="92" t="s">
        <v>3</v>
      </c>
      <c r="N4" s="92" t="s">
        <v>3</v>
      </c>
    </row>
    <row r="5" spans="1:20" s="88" customFormat="1" ht="10.5" customHeight="1" x14ac:dyDescent="0.25">
      <c r="A5" s="90"/>
      <c r="B5" s="90"/>
      <c r="C5" s="209" t="s">
        <v>4</v>
      </c>
      <c r="D5" s="209"/>
      <c r="E5" s="209"/>
      <c r="F5" s="209"/>
      <c r="G5" s="209"/>
      <c r="H5" s="91"/>
    </row>
    <row r="6" spans="1:20" s="88" customFormat="1" ht="17.25" customHeight="1" x14ac:dyDescent="0.25">
      <c r="A6" s="90"/>
      <c r="B6" s="91" t="s">
        <v>5</v>
      </c>
      <c r="C6" s="93"/>
      <c r="D6" s="93"/>
      <c r="E6" s="93"/>
      <c r="F6" s="93"/>
      <c r="G6" s="93"/>
      <c r="H6" s="91"/>
    </row>
    <row r="7" spans="1:20" s="88" customFormat="1" ht="17.25" customHeight="1" x14ac:dyDescent="0.25">
      <c r="A7" s="90"/>
      <c r="B7" s="90"/>
      <c r="C7" s="93"/>
      <c r="D7" s="93"/>
      <c r="E7" s="93"/>
      <c r="F7" s="93"/>
      <c r="G7" s="93"/>
      <c r="H7" s="91"/>
    </row>
    <row r="8" spans="1:20" s="88" customFormat="1" ht="17.25" customHeight="1" x14ac:dyDescent="0.25">
      <c r="A8" s="90"/>
      <c r="B8" s="94" t="s">
        <v>76</v>
      </c>
      <c r="C8" s="93"/>
      <c r="D8" s="93"/>
      <c r="E8" s="93"/>
      <c r="F8" s="93"/>
      <c r="G8" s="93"/>
      <c r="H8" s="91"/>
    </row>
    <row r="9" spans="1:20" s="88" customFormat="1" ht="17.25" customHeight="1" x14ac:dyDescent="0.25">
      <c r="A9" s="90"/>
      <c r="B9" s="95" t="s">
        <v>7</v>
      </c>
      <c r="D9" s="89"/>
      <c r="E9" s="93"/>
      <c r="F9" s="93"/>
      <c r="G9" s="93"/>
      <c r="H9" s="91"/>
    </row>
    <row r="10" spans="1:20" s="88" customFormat="1" ht="17.25" customHeight="1" x14ac:dyDescent="0.25">
      <c r="A10" s="90"/>
      <c r="B10" s="90"/>
      <c r="C10" s="210"/>
      <c r="D10" s="210"/>
      <c r="E10" s="210"/>
      <c r="F10" s="210"/>
      <c r="G10" s="210"/>
      <c r="H10" s="91"/>
    </row>
    <row r="11" spans="1:20" s="88" customFormat="1" ht="11.25" customHeight="1" x14ac:dyDescent="0.25">
      <c r="A11" s="96"/>
      <c r="B11" s="96"/>
      <c r="C11" s="209" t="s">
        <v>8</v>
      </c>
      <c r="D11" s="209"/>
      <c r="E11" s="209"/>
      <c r="F11" s="209"/>
      <c r="G11" s="209"/>
      <c r="H11" s="97"/>
    </row>
    <row r="12" spans="1:20" s="88" customFormat="1" ht="11.25" customHeight="1" x14ac:dyDescent="0.25">
      <c r="A12" s="96"/>
      <c r="B12" s="96"/>
      <c r="C12" s="93"/>
      <c r="D12" s="93"/>
      <c r="E12" s="93"/>
      <c r="F12" s="93"/>
      <c r="G12" s="93"/>
      <c r="H12" s="97"/>
    </row>
    <row r="13" spans="1:20" s="88" customFormat="1" ht="18" x14ac:dyDescent="0.25">
      <c r="A13" s="96"/>
      <c r="B13" s="211" t="s">
        <v>9</v>
      </c>
      <c r="C13" s="211"/>
      <c r="D13" s="211"/>
      <c r="E13" s="211"/>
      <c r="F13" s="211"/>
      <c r="G13" s="211"/>
      <c r="H13" s="97"/>
    </row>
    <row r="14" spans="1:20" s="88" customFormat="1" ht="11.25" customHeight="1" x14ac:dyDescent="0.25">
      <c r="A14" s="96"/>
      <c r="B14" s="96"/>
      <c r="C14" s="93"/>
      <c r="D14" s="93"/>
      <c r="E14" s="93"/>
      <c r="F14" s="93"/>
      <c r="G14" s="93"/>
      <c r="H14" s="97"/>
    </row>
    <row r="15" spans="1:20" s="88" customFormat="1" ht="34.5" customHeight="1" x14ac:dyDescent="0.25">
      <c r="A15" s="98"/>
      <c r="B15" s="182" t="s">
        <v>132</v>
      </c>
      <c r="C15" s="182"/>
      <c r="D15" s="182"/>
      <c r="E15" s="182"/>
      <c r="F15" s="182"/>
      <c r="G15" s="182"/>
      <c r="H15" s="92"/>
      <c r="O15" s="92" t="s">
        <v>10</v>
      </c>
      <c r="P15" s="92" t="s">
        <v>3</v>
      </c>
      <c r="Q15" s="92" t="s">
        <v>3</v>
      </c>
      <c r="R15" s="92" t="s">
        <v>3</v>
      </c>
      <c r="S15" s="92" t="s">
        <v>3</v>
      </c>
      <c r="T15" s="92" t="s">
        <v>3</v>
      </c>
    </row>
    <row r="16" spans="1:20" s="88" customFormat="1" ht="13.5" customHeight="1" x14ac:dyDescent="0.25">
      <c r="A16" s="99"/>
      <c r="B16" s="212" t="s">
        <v>11</v>
      </c>
      <c r="C16" s="212"/>
      <c r="D16" s="212"/>
      <c r="E16" s="212"/>
      <c r="F16" s="212"/>
      <c r="G16" s="212"/>
      <c r="H16" s="100"/>
    </row>
    <row r="17" spans="1:23" s="88" customFormat="1" ht="9.75" customHeight="1" x14ac:dyDescent="0.25">
      <c r="A17" s="90"/>
      <c r="B17" s="90"/>
      <c r="C17" s="91"/>
      <c r="D17" s="101"/>
      <c r="E17" s="101"/>
      <c r="F17" s="101"/>
      <c r="G17" s="102"/>
      <c r="H17" s="102"/>
    </row>
    <row r="18" spans="1:23" s="88" customFormat="1" ht="15" x14ac:dyDescent="0.25">
      <c r="A18" s="103"/>
      <c r="B18" s="213" t="s">
        <v>52</v>
      </c>
      <c r="C18" s="213"/>
      <c r="D18" s="213"/>
      <c r="E18" s="213"/>
      <c r="F18" s="213"/>
      <c r="G18" s="213"/>
      <c r="H18" s="93"/>
    </row>
    <row r="19" spans="1:23" s="88" customFormat="1" ht="9.75" customHeight="1" x14ac:dyDescent="0.25">
      <c r="A19" s="90"/>
      <c r="B19" s="90"/>
      <c r="C19" s="91"/>
      <c r="D19" s="93"/>
      <c r="E19" s="93"/>
      <c r="F19" s="93"/>
      <c r="G19" s="93"/>
      <c r="H19" s="93"/>
    </row>
    <row r="20" spans="1:23" s="88" customFormat="1" ht="16.5" customHeight="1" x14ac:dyDescent="0.25">
      <c r="A20" s="201" t="s">
        <v>12</v>
      </c>
      <c r="B20" s="201" t="s">
        <v>13</v>
      </c>
      <c r="C20" s="204" t="s">
        <v>14</v>
      </c>
      <c r="D20" s="207" t="s">
        <v>15</v>
      </c>
      <c r="E20" s="207"/>
      <c r="F20" s="207"/>
      <c r="G20" s="207"/>
      <c r="H20" s="207" t="s">
        <v>16</v>
      </c>
    </row>
    <row r="21" spans="1:23" s="88" customFormat="1" ht="50.25" customHeight="1" x14ac:dyDescent="0.25">
      <c r="A21" s="202"/>
      <c r="B21" s="202"/>
      <c r="C21" s="205"/>
      <c r="D21" s="204" t="s">
        <v>17</v>
      </c>
      <c r="E21" s="204" t="s">
        <v>18</v>
      </c>
      <c r="F21" s="204" t="s">
        <v>19</v>
      </c>
      <c r="G21" s="214" t="s">
        <v>20</v>
      </c>
      <c r="H21" s="207"/>
    </row>
    <row r="22" spans="1:23" s="88" customFormat="1" ht="3.75" customHeight="1" x14ac:dyDescent="0.25">
      <c r="A22" s="203"/>
      <c r="B22" s="203"/>
      <c r="C22" s="206"/>
      <c r="D22" s="206"/>
      <c r="E22" s="206"/>
      <c r="F22" s="206"/>
      <c r="G22" s="215"/>
      <c r="H22" s="207"/>
    </row>
    <row r="23" spans="1:23" s="88" customFormat="1" ht="15" x14ac:dyDescent="0.25">
      <c r="A23" s="104">
        <v>1</v>
      </c>
      <c r="B23" s="104">
        <v>2</v>
      </c>
      <c r="C23" s="105">
        <v>3</v>
      </c>
      <c r="D23" s="105">
        <v>4</v>
      </c>
      <c r="E23" s="105">
        <v>5</v>
      </c>
      <c r="F23" s="105">
        <v>6</v>
      </c>
      <c r="G23" s="105">
        <v>7</v>
      </c>
      <c r="H23" s="105">
        <v>8</v>
      </c>
    </row>
    <row r="24" spans="1:23" s="88" customFormat="1" ht="15" x14ac:dyDescent="0.25">
      <c r="A24" s="218" t="s">
        <v>21</v>
      </c>
      <c r="B24" s="219"/>
      <c r="C24" s="219"/>
      <c r="D24" s="219"/>
      <c r="E24" s="219"/>
      <c r="F24" s="219"/>
      <c r="G24" s="219"/>
      <c r="H24" s="220"/>
      <c r="U24" s="106" t="s">
        <v>21</v>
      </c>
    </row>
    <row r="25" spans="1:23" s="88" customFormat="1" ht="15" x14ac:dyDescent="0.25">
      <c r="A25" s="104" t="s">
        <v>43</v>
      </c>
      <c r="B25" s="107" t="s">
        <v>23</v>
      </c>
      <c r="C25" s="108" t="s">
        <v>24</v>
      </c>
      <c r="D25" s="131">
        <v>19241.4476</v>
      </c>
      <c r="E25" s="110"/>
      <c r="F25" s="110"/>
      <c r="G25" s="110"/>
      <c r="H25" s="131">
        <v>19241.4476</v>
      </c>
      <c r="U25" s="106"/>
    </row>
    <row r="26" spans="1:23" s="88" customFormat="1" ht="22.5" hidden="1" x14ac:dyDescent="0.25">
      <c r="A26" s="104"/>
      <c r="B26" s="107"/>
      <c r="C26" s="108"/>
      <c r="D26" s="110" t="s">
        <v>75</v>
      </c>
      <c r="E26" s="110"/>
      <c r="F26" s="110"/>
      <c r="G26" s="110"/>
      <c r="H26" s="110"/>
      <c r="U26" s="106"/>
    </row>
    <row r="27" spans="1:23" s="88" customFormat="1" ht="15" hidden="1" x14ac:dyDescent="0.25">
      <c r="A27" s="107"/>
      <c r="B27" s="107" t="s">
        <v>43</v>
      </c>
      <c r="C27" s="110" t="s">
        <v>72</v>
      </c>
      <c r="D27" s="130">
        <v>0.76949109999999998</v>
      </c>
      <c r="E27" s="130">
        <v>0.76949109999999998</v>
      </c>
      <c r="F27" s="130">
        <v>0.76949109999999998</v>
      </c>
      <c r="G27" s="130">
        <v>0.76949109999999998</v>
      </c>
      <c r="H27" s="110"/>
      <c r="U27" s="106"/>
    </row>
    <row r="28" spans="1:23" s="88" customFormat="1" ht="22.5" x14ac:dyDescent="0.25">
      <c r="A28" s="107"/>
      <c r="B28" s="107"/>
      <c r="C28" s="110" t="s">
        <v>71</v>
      </c>
      <c r="D28" s="109">
        <v>14806.122890000001</v>
      </c>
      <c r="E28" s="110"/>
      <c r="F28" s="110"/>
      <c r="G28" s="110"/>
      <c r="H28" s="109">
        <v>14806.122890000001</v>
      </c>
      <c r="U28" s="106"/>
    </row>
    <row r="29" spans="1:23" s="88" customFormat="1" ht="23.25" x14ac:dyDescent="0.25">
      <c r="A29" s="111"/>
      <c r="B29" s="221" t="s">
        <v>25</v>
      </c>
      <c r="C29" s="222"/>
      <c r="D29" s="112">
        <v>14806.122890000001</v>
      </c>
      <c r="E29" s="113"/>
      <c r="F29" s="114"/>
      <c r="G29" s="114"/>
      <c r="H29" s="115">
        <v>14806.122890000001</v>
      </c>
      <c r="U29" s="106"/>
      <c r="V29" s="116" t="s">
        <v>25</v>
      </c>
    </row>
    <row r="30" spans="1:23" s="88" customFormat="1" ht="15" x14ac:dyDescent="0.25">
      <c r="A30" s="218" t="s">
        <v>26</v>
      </c>
      <c r="B30" s="219"/>
      <c r="C30" s="219"/>
      <c r="D30" s="219"/>
      <c r="E30" s="219"/>
      <c r="F30" s="219"/>
      <c r="G30" s="219"/>
      <c r="H30" s="220"/>
      <c r="U30" s="106" t="s">
        <v>26</v>
      </c>
      <c r="V30" s="116"/>
    </row>
    <row r="31" spans="1:23" s="88" customFormat="1" ht="15" x14ac:dyDescent="0.25">
      <c r="A31" s="111"/>
      <c r="B31" s="216" t="s">
        <v>27</v>
      </c>
      <c r="C31" s="217"/>
      <c r="D31" s="112">
        <v>14806.122890000001</v>
      </c>
      <c r="E31" s="113"/>
      <c r="F31" s="114"/>
      <c r="G31" s="114"/>
      <c r="H31" s="115">
        <v>14806.122890000001</v>
      </c>
      <c r="U31" s="106"/>
      <c r="V31" s="116"/>
      <c r="W31" s="117" t="s">
        <v>27</v>
      </c>
    </row>
    <row r="32" spans="1:23" s="88" customFormat="1" ht="15" x14ac:dyDescent="0.25">
      <c r="A32" s="218" t="s">
        <v>28</v>
      </c>
      <c r="B32" s="219"/>
      <c r="C32" s="219"/>
      <c r="D32" s="219"/>
      <c r="E32" s="219"/>
      <c r="F32" s="219"/>
      <c r="G32" s="219"/>
      <c r="H32" s="220"/>
      <c r="U32" s="106" t="s">
        <v>28</v>
      </c>
      <c r="V32" s="116"/>
      <c r="W32" s="117"/>
    </row>
    <row r="33" spans="1:23" s="88" customFormat="1" ht="15" x14ac:dyDescent="0.25">
      <c r="A33" s="111"/>
      <c r="B33" s="216" t="s">
        <v>29</v>
      </c>
      <c r="C33" s="217"/>
      <c r="D33" s="112">
        <v>14806.122890000001</v>
      </c>
      <c r="E33" s="113"/>
      <c r="F33" s="114"/>
      <c r="G33" s="114"/>
      <c r="H33" s="115">
        <v>14806.122890000001</v>
      </c>
      <c r="U33" s="106"/>
      <c r="V33" s="116"/>
      <c r="W33" s="117" t="s">
        <v>29</v>
      </c>
    </row>
    <row r="34" spans="1:23" s="88" customFormat="1" ht="15" x14ac:dyDescent="0.25">
      <c r="A34" s="218" t="s">
        <v>30</v>
      </c>
      <c r="B34" s="219"/>
      <c r="C34" s="219"/>
      <c r="D34" s="219"/>
      <c r="E34" s="219"/>
      <c r="F34" s="219"/>
      <c r="G34" s="219"/>
      <c r="H34" s="220"/>
      <c r="U34" s="106" t="s">
        <v>30</v>
      </c>
      <c r="V34" s="116"/>
      <c r="W34" s="117"/>
    </row>
    <row r="35" spans="1:23" s="88" customFormat="1" ht="15" x14ac:dyDescent="0.25">
      <c r="A35" s="104" t="s">
        <v>31</v>
      </c>
      <c r="B35" s="107"/>
      <c r="C35" s="108" t="s">
        <v>32</v>
      </c>
      <c r="D35" s="110"/>
      <c r="E35" s="110"/>
      <c r="F35" s="110"/>
      <c r="G35" s="110"/>
      <c r="H35" s="110"/>
      <c r="U35" s="106"/>
      <c r="V35" s="116"/>
      <c r="W35" s="117"/>
    </row>
    <row r="36" spans="1:23" s="88" customFormat="1" ht="22.5" hidden="1" x14ac:dyDescent="0.25">
      <c r="A36" s="104"/>
      <c r="B36" s="107"/>
      <c r="C36" s="108"/>
      <c r="D36" s="110"/>
      <c r="E36" s="110"/>
      <c r="F36" s="110"/>
      <c r="G36" s="110" t="s">
        <v>74</v>
      </c>
      <c r="H36" s="110"/>
      <c r="U36" s="106"/>
      <c r="V36" s="116"/>
      <c r="W36" s="117"/>
    </row>
    <row r="37" spans="1:23" s="88" customFormat="1" ht="15" hidden="1" x14ac:dyDescent="0.25">
      <c r="A37" s="107"/>
      <c r="B37" s="107" t="s">
        <v>43</v>
      </c>
      <c r="C37" s="110" t="s">
        <v>72</v>
      </c>
      <c r="D37" s="130">
        <v>0.76949109999999998</v>
      </c>
      <c r="E37" s="130">
        <v>0.76949109999999998</v>
      </c>
      <c r="F37" s="130">
        <v>0.76949109999999998</v>
      </c>
      <c r="G37" s="130">
        <v>0.76949109999999998</v>
      </c>
      <c r="H37" s="110"/>
      <c r="U37" s="106"/>
      <c r="V37" s="116"/>
      <c r="W37" s="117"/>
    </row>
    <row r="38" spans="1:23" s="88" customFormat="1" ht="22.5" x14ac:dyDescent="0.25">
      <c r="A38" s="107"/>
      <c r="B38" s="107"/>
      <c r="C38" s="110" t="s">
        <v>71</v>
      </c>
      <c r="D38" s="110"/>
      <c r="E38" s="110"/>
      <c r="F38" s="110"/>
      <c r="G38" s="110"/>
      <c r="H38" s="110"/>
      <c r="U38" s="106"/>
      <c r="V38" s="116"/>
      <c r="W38" s="117"/>
    </row>
    <row r="39" spans="1:23" s="88" customFormat="1" ht="15" x14ac:dyDescent="0.25">
      <c r="A39" s="111"/>
      <c r="B39" s="221" t="s">
        <v>33</v>
      </c>
      <c r="C39" s="222"/>
      <c r="D39" s="113"/>
      <c r="E39" s="113"/>
      <c r="F39" s="114"/>
      <c r="G39" s="114"/>
      <c r="H39" s="114"/>
      <c r="U39" s="106"/>
      <c r="V39" s="116" t="s">
        <v>33</v>
      </c>
      <c r="W39" s="117"/>
    </row>
    <row r="40" spans="1:23" s="88" customFormat="1" ht="15" x14ac:dyDescent="0.25">
      <c r="A40" s="111"/>
      <c r="B40" s="216" t="s">
        <v>34</v>
      </c>
      <c r="C40" s="217"/>
      <c r="D40" s="112">
        <v>14806.122890000001</v>
      </c>
      <c r="E40" s="113"/>
      <c r="F40" s="114"/>
      <c r="G40" s="114"/>
      <c r="H40" s="115">
        <v>14806.122890000001</v>
      </c>
      <c r="U40" s="106"/>
      <c r="V40" s="116"/>
      <c r="W40" s="117" t="s">
        <v>34</v>
      </c>
    </row>
    <row r="41" spans="1:23" s="88" customFormat="1" ht="48.75" x14ac:dyDescent="0.25">
      <c r="A41" s="218" t="s">
        <v>35</v>
      </c>
      <c r="B41" s="219"/>
      <c r="C41" s="219"/>
      <c r="D41" s="219"/>
      <c r="E41" s="219"/>
      <c r="F41" s="219"/>
      <c r="G41" s="219"/>
      <c r="H41" s="220"/>
      <c r="U41" s="106" t="s">
        <v>35</v>
      </c>
      <c r="V41" s="116"/>
      <c r="W41" s="117"/>
    </row>
    <row r="42" spans="1:23" s="88" customFormat="1" ht="15" x14ac:dyDescent="0.25">
      <c r="A42" s="104" t="s">
        <v>36</v>
      </c>
      <c r="B42" s="107"/>
      <c r="C42" s="108" t="s">
        <v>37</v>
      </c>
      <c r="D42" s="110"/>
      <c r="E42" s="110"/>
      <c r="F42" s="110"/>
      <c r="G42" s="110"/>
      <c r="H42" s="110"/>
      <c r="U42" s="106"/>
      <c r="V42" s="116"/>
      <c r="W42" s="117"/>
    </row>
    <row r="43" spans="1:23" s="88" customFormat="1" ht="22.5" hidden="1" x14ac:dyDescent="0.25">
      <c r="A43" s="104"/>
      <c r="B43" s="107"/>
      <c r="C43" s="108"/>
      <c r="D43" s="110"/>
      <c r="E43" s="110"/>
      <c r="F43" s="110"/>
      <c r="G43" s="110" t="s">
        <v>73</v>
      </c>
      <c r="H43" s="110"/>
      <c r="U43" s="106"/>
      <c r="V43" s="116"/>
      <c r="W43" s="117"/>
    </row>
    <row r="44" spans="1:23" s="88" customFormat="1" ht="15" hidden="1" x14ac:dyDescent="0.25">
      <c r="A44" s="107"/>
      <c r="B44" s="107" t="s">
        <v>43</v>
      </c>
      <c r="C44" s="110" t="s">
        <v>72</v>
      </c>
      <c r="D44" s="130">
        <v>0.76949109999999998</v>
      </c>
      <c r="E44" s="130">
        <v>0.76949109999999998</v>
      </c>
      <c r="F44" s="130">
        <v>0.76949109999999998</v>
      </c>
      <c r="G44" s="130">
        <v>0.76949109999999998</v>
      </c>
      <c r="H44" s="110"/>
      <c r="U44" s="106"/>
      <c r="V44" s="116"/>
      <c r="W44" s="117"/>
    </row>
    <row r="45" spans="1:23" s="88" customFormat="1" ht="22.5" hidden="1" x14ac:dyDescent="0.25">
      <c r="A45" s="107"/>
      <c r="B45" s="107"/>
      <c r="C45" s="110" t="s">
        <v>71</v>
      </c>
      <c r="D45" s="110"/>
      <c r="E45" s="110"/>
      <c r="F45" s="110"/>
      <c r="G45" s="110"/>
      <c r="H45" s="110"/>
      <c r="U45" s="106"/>
      <c r="V45" s="116"/>
      <c r="W45" s="117"/>
    </row>
    <row r="46" spans="1:23" s="88" customFormat="1" ht="113.25" x14ac:dyDescent="0.25">
      <c r="A46" s="111"/>
      <c r="B46" s="221" t="s">
        <v>38</v>
      </c>
      <c r="C46" s="222"/>
      <c r="D46" s="113"/>
      <c r="E46" s="113"/>
      <c r="F46" s="114"/>
      <c r="G46" s="114"/>
      <c r="H46" s="114"/>
      <c r="U46" s="106"/>
      <c r="V46" s="116" t="s">
        <v>38</v>
      </c>
      <c r="W46" s="117"/>
    </row>
    <row r="47" spans="1:23" s="88" customFormat="1" ht="15" x14ac:dyDescent="0.25">
      <c r="A47" s="111"/>
      <c r="B47" s="216" t="s">
        <v>39</v>
      </c>
      <c r="C47" s="217"/>
      <c r="D47" s="112">
        <v>14806.122890000001</v>
      </c>
      <c r="E47" s="113"/>
      <c r="F47" s="114"/>
      <c r="G47" s="114"/>
      <c r="H47" s="115">
        <v>14806.122890000001</v>
      </c>
      <c r="U47" s="106"/>
      <c r="V47" s="116"/>
      <c r="W47" s="117" t="s">
        <v>39</v>
      </c>
    </row>
    <row r="48" spans="1:23" s="88" customFormat="1" ht="15" x14ac:dyDescent="0.25">
      <c r="A48" s="218" t="s">
        <v>40</v>
      </c>
      <c r="B48" s="219"/>
      <c r="C48" s="219"/>
      <c r="D48" s="219"/>
      <c r="E48" s="219"/>
      <c r="F48" s="219"/>
      <c r="G48" s="219"/>
      <c r="H48" s="220"/>
      <c r="U48" s="106" t="s">
        <v>40</v>
      </c>
      <c r="V48" s="116"/>
      <c r="W48" s="117"/>
    </row>
    <row r="49" spans="1:23" s="88" customFormat="1" ht="15" x14ac:dyDescent="0.25">
      <c r="A49" s="111"/>
      <c r="B49" s="216" t="s">
        <v>41</v>
      </c>
      <c r="C49" s="217"/>
      <c r="D49" s="112">
        <v>14806.122890000001</v>
      </c>
      <c r="E49" s="113"/>
      <c r="F49" s="114"/>
      <c r="G49" s="114"/>
      <c r="H49" s="115">
        <v>14806.122890000001</v>
      </c>
      <c r="U49" s="106"/>
      <c r="V49" s="116"/>
      <c r="W49" s="117" t="s">
        <v>41</v>
      </c>
    </row>
    <row r="50" spans="1:23" s="88" customFormat="1" ht="15" x14ac:dyDescent="0.25">
      <c r="A50" s="218" t="s">
        <v>42</v>
      </c>
      <c r="B50" s="219"/>
      <c r="C50" s="219"/>
      <c r="D50" s="219"/>
      <c r="E50" s="219"/>
      <c r="F50" s="219"/>
      <c r="G50" s="219"/>
      <c r="H50" s="220"/>
      <c r="U50" s="106" t="s">
        <v>42</v>
      </c>
      <c r="V50" s="116"/>
      <c r="W50" s="117"/>
    </row>
    <row r="51" spans="1:23" s="88" customFormat="1" ht="15" x14ac:dyDescent="0.25">
      <c r="A51" s="104" t="s">
        <v>43</v>
      </c>
      <c r="B51" s="107" t="s">
        <v>44</v>
      </c>
      <c r="C51" s="108" t="s">
        <v>45</v>
      </c>
      <c r="D51" s="109">
        <v>2961.2245800000001</v>
      </c>
      <c r="E51" s="110"/>
      <c r="F51" s="110"/>
      <c r="G51" s="110"/>
      <c r="H51" s="109">
        <v>2961.2245800000001</v>
      </c>
      <c r="U51" s="106"/>
      <c r="V51" s="116"/>
      <c r="W51" s="117"/>
    </row>
    <row r="52" spans="1:23" s="88" customFormat="1" ht="15" x14ac:dyDescent="0.25">
      <c r="A52" s="104"/>
      <c r="B52" s="107"/>
      <c r="C52" s="108"/>
      <c r="D52" s="110" t="s">
        <v>46</v>
      </c>
      <c r="E52" s="110" t="s">
        <v>47</v>
      </c>
      <c r="F52" s="110" t="s">
        <v>48</v>
      </c>
      <c r="G52" s="110" t="s">
        <v>49</v>
      </c>
      <c r="H52" s="110"/>
      <c r="U52" s="106"/>
      <c r="V52" s="116"/>
      <c r="W52" s="117"/>
    </row>
    <row r="53" spans="1:23" s="88" customFormat="1" ht="15" x14ac:dyDescent="0.25">
      <c r="A53" s="111"/>
      <c r="B53" s="221" t="s">
        <v>50</v>
      </c>
      <c r="C53" s="222"/>
      <c r="D53" s="112">
        <v>2961.2245800000001</v>
      </c>
      <c r="E53" s="113"/>
      <c r="F53" s="114"/>
      <c r="G53" s="114"/>
      <c r="H53" s="115">
        <v>2961.2245800000001</v>
      </c>
      <c r="U53" s="106"/>
      <c r="V53" s="116" t="s">
        <v>50</v>
      </c>
      <c r="W53" s="117"/>
    </row>
    <row r="54" spans="1:23" s="88" customFormat="1" ht="15" x14ac:dyDescent="0.25">
      <c r="A54" s="111"/>
      <c r="B54" s="216" t="s">
        <v>51</v>
      </c>
      <c r="C54" s="217"/>
      <c r="D54" s="112">
        <v>17767.347470000001</v>
      </c>
      <c r="E54" s="113"/>
      <c r="F54" s="114"/>
      <c r="G54" s="114"/>
      <c r="H54" s="115">
        <v>17767.347470000001</v>
      </c>
      <c r="U54" s="106"/>
      <c r="V54" s="116"/>
      <c r="W54" s="117" t="s">
        <v>51</v>
      </c>
    </row>
    <row r="57" spans="1:23" s="88" customFormat="1" ht="15" x14ac:dyDescent="0.25">
      <c r="C57" s="129"/>
    </row>
  </sheetData>
  <mergeCells count="34">
    <mergeCell ref="B53:C53"/>
    <mergeCell ref="B54:C54"/>
    <mergeCell ref="B46:C46"/>
    <mergeCell ref="B47:C47"/>
    <mergeCell ref="A48:H48"/>
    <mergeCell ref="B49:C49"/>
    <mergeCell ref="A50:H50"/>
    <mergeCell ref="A24:H24"/>
    <mergeCell ref="B29:C29"/>
    <mergeCell ref="A30:H30"/>
    <mergeCell ref="B31:C31"/>
    <mergeCell ref="A32:H32"/>
    <mergeCell ref="B33:C33"/>
    <mergeCell ref="A34:H34"/>
    <mergeCell ref="B39:C39"/>
    <mergeCell ref="B40:C40"/>
    <mergeCell ref="A41:H41"/>
    <mergeCell ref="H20:H22"/>
    <mergeCell ref="D21:D22"/>
    <mergeCell ref="E21:E22"/>
    <mergeCell ref="F21:F22"/>
    <mergeCell ref="G21:G22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  <mergeCell ref="B15:G15"/>
    <mergeCell ref="B16:G16"/>
    <mergeCell ref="B18:G18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E15DD-EC4F-4165-A6DE-BD9B8CE5CD25}">
  <dimension ref="A1:D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33" bestFit="1" customWidth="1"/>
    <col min="2" max="2" width="36.7109375" style="33" bestFit="1" customWidth="1"/>
    <col min="3" max="3" width="76.7109375" style="33" customWidth="1"/>
    <col min="4" max="4" width="14.140625" style="33" bestFit="1" customWidth="1"/>
    <col min="5" max="16384" width="8.85546875" style="33"/>
  </cols>
  <sheetData>
    <row r="1" spans="1:3" ht="15.75" x14ac:dyDescent="0.2">
      <c r="A1" s="32"/>
      <c r="B1" s="32"/>
      <c r="C1" s="32"/>
    </row>
    <row r="2" spans="1:3" ht="15" x14ac:dyDescent="0.2">
      <c r="A2" s="34"/>
      <c r="B2" s="34" t="s">
        <v>1</v>
      </c>
      <c r="C2" s="35" t="s">
        <v>53</v>
      </c>
    </row>
    <row r="3" spans="1:3" ht="15" x14ac:dyDescent="0.2">
      <c r="A3" s="36"/>
      <c r="B3" s="36"/>
      <c r="C3" s="36"/>
    </row>
    <row r="4" spans="1:3" ht="15" x14ac:dyDescent="0.2">
      <c r="A4" s="34"/>
      <c r="B4" s="34"/>
      <c r="C4" s="34"/>
    </row>
    <row r="5" spans="1:3" ht="15" x14ac:dyDescent="0.2">
      <c r="A5" s="34"/>
      <c r="B5" s="34"/>
      <c r="C5" s="34"/>
    </row>
    <row r="6" spans="1:3" ht="25.5" x14ac:dyDescent="0.2">
      <c r="A6" s="34"/>
      <c r="B6" s="37" t="s">
        <v>114</v>
      </c>
      <c r="C6" s="38">
        <f>C26</f>
        <v>19153.200572660004</v>
      </c>
    </row>
    <row r="7" spans="1:3" ht="15" x14ac:dyDescent="0.2">
      <c r="A7" s="34"/>
      <c r="B7" s="34"/>
      <c r="C7" s="34"/>
    </row>
    <row r="8" spans="1:3" ht="15" x14ac:dyDescent="0.2">
      <c r="A8" s="36"/>
      <c r="B8" s="36"/>
      <c r="C8" s="36"/>
    </row>
    <row r="9" spans="1:3" ht="15" x14ac:dyDescent="0.2">
      <c r="A9" s="34"/>
      <c r="B9" s="34"/>
      <c r="C9" s="34"/>
    </row>
    <row r="10" spans="1:3" ht="15" x14ac:dyDescent="0.2">
      <c r="A10" s="34"/>
      <c r="B10" s="39" t="s">
        <v>55</v>
      </c>
      <c r="C10" s="34"/>
    </row>
    <row r="11" spans="1:3" ht="15" x14ac:dyDescent="0.2">
      <c r="A11" s="34"/>
      <c r="B11" s="34"/>
      <c r="C11" s="34"/>
    </row>
    <row r="12" spans="1:3" ht="15.75" x14ac:dyDescent="0.2">
      <c r="A12" s="40"/>
      <c r="B12" s="175" t="s">
        <v>56</v>
      </c>
      <c r="C12" s="175"/>
    </row>
    <row r="13" spans="1:3" ht="15" x14ac:dyDescent="0.2">
      <c r="A13" s="34"/>
      <c r="B13" s="34"/>
      <c r="C13" s="34"/>
    </row>
    <row r="14" spans="1:3" ht="66" customHeight="1" x14ac:dyDescent="0.2">
      <c r="A14" s="34"/>
      <c r="B14" s="176" t="s">
        <v>10</v>
      </c>
      <c r="C14" s="176"/>
    </row>
    <row r="15" spans="1:3" ht="15" x14ac:dyDescent="0.2">
      <c r="A15" s="36"/>
      <c r="B15" s="177" t="s">
        <v>11</v>
      </c>
      <c r="C15" s="177"/>
    </row>
    <row r="16" spans="1:3" ht="15" x14ac:dyDescent="0.2">
      <c r="A16" s="34"/>
      <c r="B16" s="34"/>
      <c r="C16" s="34"/>
    </row>
    <row r="17" spans="1:4" ht="15" x14ac:dyDescent="0.2">
      <c r="A17" s="34"/>
      <c r="B17" s="34"/>
      <c r="C17" s="34"/>
    </row>
    <row r="18" spans="1:4" ht="28.5" x14ac:dyDescent="0.2">
      <c r="A18" s="41" t="s">
        <v>12</v>
      </c>
      <c r="B18" s="42" t="s">
        <v>57</v>
      </c>
      <c r="C18" s="43" t="s">
        <v>58</v>
      </c>
    </row>
    <row r="19" spans="1:4" x14ac:dyDescent="0.2">
      <c r="A19" s="41">
        <v>1</v>
      </c>
      <c r="B19" s="42">
        <v>2</v>
      </c>
      <c r="C19" s="44">
        <v>3</v>
      </c>
    </row>
    <row r="20" spans="1:4" x14ac:dyDescent="0.2">
      <c r="A20" s="45">
        <v>1</v>
      </c>
      <c r="B20" s="46" t="s">
        <v>59</v>
      </c>
      <c r="C20" s="132">
        <v>14806.122890000001</v>
      </c>
    </row>
    <row r="21" spans="1:4" x14ac:dyDescent="0.2">
      <c r="A21" s="45">
        <v>1.1000000000000001</v>
      </c>
      <c r="B21" s="46" t="s">
        <v>60</v>
      </c>
      <c r="C21" s="133">
        <v>14806.122890000001</v>
      </c>
    </row>
    <row r="22" spans="1:4" x14ac:dyDescent="0.2">
      <c r="A22" s="45">
        <v>1.2</v>
      </c>
      <c r="B22" s="46" t="s">
        <v>61</v>
      </c>
      <c r="C22" s="134">
        <v>0</v>
      </c>
    </row>
    <row r="23" spans="1:4" x14ac:dyDescent="0.2">
      <c r="A23" s="45">
        <v>1.3</v>
      </c>
      <c r="B23" s="46" t="s">
        <v>62</v>
      </c>
      <c r="C23" s="134">
        <v>0</v>
      </c>
    </row>
    <row r="24" spans="1:4" x14ac:dyDescent="0.2">
      <c r="A24" s="45">
        <v>2</v>
      </c>
      <c r="B24" s="46" t="s">
        <v>63</v>
      </c>
      <c r="C24" s="134">
        <v>17767.347470000001</v>
      </c>
    </row>
    <row r="25" spans="1:4" x14ac:dyDescent="0.2">
      <c r="A25" s="45">
        <v>2.1</v>
      </c>
      <c r="B25" s="46" t="s">
        <v>64</v>
      </c>
      <c r="C25" s="134">
        <v>2961.2245800000001</v>
      </c>
    </row>
    <row r="26" spans="1:4" ht="24" x14ac:dyDescent="0.2">
      <c r="A26" s="45">
        <v>3</v>
      </c>
      <c r="B26" s="46" t="s">
        <v>65</v>
      </c>
      <c r="C26" s="135">
        <v>19153.200572660004</v>
      </c>
      <c r="D26" s="128">
        <f>C26/1.2</f>
        <v>15961.00047721667</v>
      </c>
    </row>
    <row r="27" spans="1:4" ht="15" x14ac:dyDescent="0.2">
      <c r="A27" s="34"/>
      <c r="C27" s="34"/>
    </row>
    <row r="28" spans="1:4" ht="25.5" customHeight="1" x14ac:dyDescent="0.2">
      <c r="A28" s="174" t="s">
        <v>66</v>
      </c>
      <c r="B28" s="174"/>
      <c r="C28" s="174"/>
    </row>
    <row r="31" spans="1:4" ht="15" customHeight="1" x14ac:dyDescent="0.2">
      <c r="C31" s="51"/>
    </row>
    <row r="32" spans="1:4" x14ac:dyDescent="0.2">
      <c r="C32" s="51"/>
    </row>
    <row r="33" spans="3:3" x14ac:dyDescent="0.2">
      <c r="C33" s="51"/>
    </row>
    <row r="34" spans="3:3" x14ac:dyDescent="0.2">
      <c r="C34" s="5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4113-4317-425D-9553-B6EC7AD9E203}">
  <sheetPr>
    <pageSetUpPr fitToPage="1"/>
  </sheetPr>
  <dimension ref="A1:W49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58" customWidth="1"/>
    <col min="2" max="2" width="20.140625" style="58" customWidth="1"/>
    <col min="3" max="3" width="32.7109375" style="81" customWidth="1"/>
    <col min="4" max="8" width="14" style="81" customWidth="1"/>
    <col min="9" max="9" width="9.140625" style="81"/>
    <col min="10" max="14" width="88.7109375" style="82" hidden="1" customWidth="1"/>
    <col min="15" max="20" width="108.85546875" style="82" hidden="1" customWidth="1"/>
    <col min="21" max="21" width="129.5703125" style="82" hidden="1" customWidth="1"/>
    <col min="22" max="23" width="52.85546875" style="82" hidden="1" customWidth="1"/>
    <col min="24" max="16384" width="9.140625" style="81"/>
  </cols>
  <sheetData>
    <row r="1" spans="1:20" customFormat="1" ht="15" x14ac:dyDescent="0.25">
      <c r="H1" s="52" t="s">
        <v>0</v>
      </c>
    </row>
    <row r="2" spans="1:20" customFormat="1" ht="15" x14ac:dyDescent="0.25">
      <c r="A2" s="53"/>
      <c r="B2" s="53"/>
      <c r="C2" s="54"/>
      <c r="D2" s="54"/>
      <c r="E2" s="54"/>
      <c r="F2" s="54"/>
      <c r="G2" s="54"/>
      <c r="H2" s="52"/>
    </row>
    <row r="3" spans="1:20" customFormat="1" ht="15" x14ac:dyDescent="0.25">
      <c r="A3" s="53"/>
      <c r="B3" s="53"/>
      <c r="C3" s="54"/>
      <c r="D3" s="54"/>
      <c r="E3" s="54"/>
      <c r="F3" s="54"/>
      <c r="G3" s="54"/>
      <c r="H3" s="52"/>
    </row>
    <row r="4" spans="1:20" customFormat="1" ht="15" x14ac:dyDescent="0.25">
      <c r="A4" s="53"/>
      <c r="B4" s="53" t="s">
        <v>1</v>
      </c>
      <c r="C4" s="223" t="s">
        <v>2</v>
      </c>
      <c r="D4" s="223"/>
      <c r="E4" s="223"/>
      <c r="F4" s="223"/>
      <c r="G4" s="223"/>
      <c r="H4" s="54"/>
      <c r="J4" s="55" t="s">
        <v>2</v>
      </c>
      <c r="K4" s="55" t="s">
        <v>3</v>
      </c>
      <c r="L4" s="55" t="s">
        <v>3</v>
      </c>
      <c r="M4" s="55" t="s">
        <v>3</v>
      </c>
      <c r="N4" s="55" t="s">
        <v>3</v>
      </c>
    </row>
    <row r="5" spans="1:20" customFormat="1" ht="10.5" customHeight="1" x14ac:dyDescent="0.25">
      <c r="A5" s="53"/>
      <c r="B5" s="53"/>
      <c r="C5" s="224" t="s">
        <v>4</v>
      </c>
      <c r="D5" s="224"/>
      <c r="E5" s="224"/>
      <c r="F5" s="224"/>
      <c r="G5" s="224"/>
      <c r="H5" s="54"/>
    </row>
    <row r="6" spans="1:20" customFormat="1" ht="17.25" customHeight="1" x14ac:dyDescent="0.25">
      <c r="A6" s="53"/>
      <c r="B6" s="54" t="s">
        <v>5</v>
      </c>
      <c r="C6" s="56"/>
      <c r="D6" s="56"/>
      <c r="E6" s="56"/>
      <c r="F6" s="56"/>
      <c r="G6" s="56"/>
      <c r="H6" s="54"/>
    </row>
    <row r="7" spans="1:20" customFormat="1" ht="17.25" customHeight="1" x14ac:dyDescent="0.25">
      <c r="A7" s="53"/>
      <c r="B7" s="53"/>
      <c r="C7" s="56"/>
      <c r="D7" s="56"/>
      <c r="E7" s="56"/>
      <c r="F7" s="56"/>
      <c r="G7" s="56"/>
      <c r="H7" s="54"/>
    </row>
    <row r="8" spans="1:20" customFormat="1" ht="17.25" customHeight="1" x14ac:dyDescent="0.25">
      <c r="A8" s="53"/>
      <c r="B8" s="57" t="s">
        <v>67</v>
      </c>
      <c r="C8" s="56"/>
      <c r="D8" s="56"/>
      <c r="E8" s="56"/>
      <c r="F8" s="56"/>
      <c r="G8" s="56"/>
      <c r="H8" s="54"/>
    </row>
    <row r="9" spans="1:20" customFormat="1" ht="17.25" customHeight="1" x14ac:dyDescent="0.25">
      <c r="A9" s="53"/>
      <c r="B9" s="58" t="s">
        <v>7</v>
      </c>
      <c r="D9" s="52"/>
      <c r="E9" s="56"/>
      <c r="F9" s="56"/>
      <c r="G9" s="56"/>
      <c r="H9" s="54"/>
    </row>
    <row r="10" spans="1:20" customFormat="1" ht="17.25" customHeight="1" x14ac:dyDescent="0.25">
      <c r="A10" s="53"/>
      <c r="B10" s="53"/>
      <c r="C10" s="225"/>
      <c r="D10" s="225"/>
      <c r="E10" s="225"/>
      <c r="F10" s="225"/>
      <c r="G10" s="225"/>
      <c r="H10" s="54"/>
    </row>
    <row r="11" spans="1:20" customFormat="1" ht="11.25" customHeight="1" x14ac:dyDescent="0.25">
      <c r="A11" s="59"/>
      <c r="B11" s="59"/>
      <c r="C11" s="224" t="s">
        <v>8</v>
      </c>
      <c r="D11" s="224"/>
      <c r="E11" s="224"/>
      <c r="F11" s="224"/>
      <c r="G11" s="224"/>
      <c r="H11" s="60"/>
    </row>
    <row r="12" spans="1:20" customFormat="1" ht="11.25" customHeight="1" x14ac:dyDescent="0.25">
      <c r="A12" s="59"/>
      <c r="B12" s="59"/>
      <c r="C12" s="56"/>
      <c r="D12" s="56"/>
      <c r="E12" s="56"/>
      <c r="F12" s="56"/>
      <c r="G12" s="56"/>
      <c r="H12" s="60"/>
    </row>
    <row r="13" spans="1:20" customFormat="1" ht="18" x14ac:dyDescent="0.25">
      <c r="A13" s="59"/>
      <c r="B13" s="226" t="s">
        <v>9</v>
      </c>
      <c r="C13" s="226"/>
      <c r="D13" s="226"/>
      <c r="E13" s="226"/>
      <c r="F13" s="226"/>
      <c r="G13" s="226"/>
      <c r="H13" s="60"/>
    </row>
    <row r="14" spans="1:20" customFormat="1" ht="11.25" customHeight="1" x14ac:dyDescent="0.25">
      <c r="A14" s="59"/>
      <c r="B14" s="59"/>
      <c r="C14" s="56"/>
      <c r="D14" s="56"/>
      <c r="E14" s="56"/>
      <c r="F14" s="56"/>
      <c r="G14" s="56"/>
      <c r="H14" s="60"/>
    </row>
    <row r="15" spans="1:20" customFormat="1" ht="34.5" customHeight="1" x14ac:dyDescent="0.25">
      <c r="A15" s="61"/>
      <c r="B15" s="182" t="s">
        <v>132</v>
      </c>
      <c r="C15" s="182"/>
      <c r="D15" s="182"/>
      <c r="E15" s="182"/>
      <c r="F15" s="182"/>
      <c r="G15" s="182"/>
      <c r="H15" s="55"/>
      <c r="O15" s="55" t="s">
        <v>10</v>
      </c>
      <c r="P15" s="55" t="s">
        <v>3</v>
      </c>
      <c r="Q15" s="55" t="s">
        <v>3</v>
      </c>
      <c r="R15" s="55" t="s">
        <v>3</v>
      </c>
      <c r="S15" s="55" t="s">
        <v>3</v>
      </c>
      <c r="T15" s="55" t="s">
        <v>3</v>
      </c>
    </row>
    <row r="16" spans="1:20" customFormat="1" ht="13.5" customHeight="1" x14ac:dyDescent="0.25">
      <c r="A16" s="62"/>
      <c r="B16" s="227" t="s">
        <v>11</v>
      </c>
      <c r="C16" s="227"/>
      <c r="D16" s="227"/>
      <c r="E16" s="227"/>
      <c r="F16" s="227"/>
      <c r="G16" s="227"/>
      <c r="H16" s="63"/>
    </row>
    <row r="17" spans="1:23" customFormat="1" ht="9.75" customHeight="1" x14ac:dyDescent="0.25">
      <c r="A17" s="53"/>
      <c r="B17" s="53"/>
      <c r="C17" s="54"/>
      <c r="D17" s="64"/>
      <c r="E17" s="64"/>
      <c r="F17" s="64"/>
      <c r="G17" s="65"/>
      <c r="H17" s="65"/>
    </row>
    <row r="18" spans="1:23" customFormat="1" ht="15" x14ac:dyDescent="0.25">
      <c r="A18" s="66"/>
      <c r="B18" s="228" t="s">
        <v>52</v>
      </c>
      <c r="C18" s="228"/>
      <c r="D18" s="228"/>
      <c r="E18" s="228"/>
      <c r="F18" s="228"/>
      <c r="G18" s="228"/>
      <c r="H18" s="56"/>
    </row>
    <row r="19" spans="1:23" customFormat="1" ht="9.75" customHeight="1" x14ac:dyDescent="0.25">
      <c r="A19" s="53"/>
      <c r="B19" s="53"/>
      <c r="C19" s="54"/>
      <c r="D19" s="56"/>
      <c r="E19" s="56"/>
      <c r="F19" s="56"/>
      <c r="G19" s="56"/>
      <c r="H19" s="56"/>
    </row>
    <row r="20" spans="1:23" customFormat="1" ht="16.5" customHeight="1" x14ac:dyDescent="0.25">
      <c r="A20" s="229" t="s">
        <v>12</v>
      </c>
      <c r="B20" s="229" t="s">
        <v>13</v>
      </c>
      <c r="C20" s="232" t="s">
        <v>14</v>
      </c>
      <c r="D20" s="235" t="s">
        <v>15</v>
      </c>
      <c r="E20" s="235"/>
      <c r="F20" s="235"/>
      <c r="G20" s="235"/>
      <c r="H20" s="235" t="s">
        <v>16</v>
      </c>
    </row>
    <row r="21" spans="1:23" customFormat="1" ht="50.25" customHeight="1" x14ac:dyDescent="0.25">
      <c r="A21" s="230"/>
      <c r="B21" s="230"/>
      <c r="C21" s="233"/>
      <c r="D21" s="232" t="s">
        <v>17</v>
      </c>
      <c r="E21" s="232" t="s">
        <v>18</v>
      </c>
      <c r="F21" s="232" t="s">
        <v>19</v>
      </c>
      <c r="G21" s="239" t="s">
        <v>20</v>
      </c>
      <c r="H21" s="235"/>
    </row>
    <row r="22" spans="1:23" customFormat="1" ht="3.75" customHeight="1" x14ac:dyDescent="0.25">
      <c r="A22" s="231"/>
      <c r="B22" s="231"/>
      <c r="C22" s="234"/>
      <c r="D22" s="234"/>
      <c r="E22" s="234"/>
      <c r="F22" s="234"/>
      <c r="G22" s="240"/>
      <c r="H22" s="235"/>
    </row>
    <row r="23" spans="1:23" customFormat="1" ht="15" x14ac:dyDescent="0.25">
      <c r="A23" s="67">
        <v>1</v>
      </c>
      <c r="B23" s="67">
        <v>2</v>
      </c>
      <c r="C23" s="68">
        <v>3</v>
      </c>
      <c r="D23" s="68">
        <v>4</v>
      </c>
      <c r="E23" s="68">
        <v>5</v>
      </c>
      <c r="F23" s="68">
        <v>6</v>
      </c>
      <c r="G23" s="68">
        <v>7</v>
      </c>
      <c r="H23" s="68">
        <v>8</v>
      </c>
    </row>
    <row r="24" spans="1:23" customFormat="1" ht="15" x14ac:dyDescent="0.25">
      <c r="A24" s="236" t="s">
        <v>21</v>
      </c>
      <c r="B24" s="237"/>
      <c r="C24" s="237"/>
      <c r="D24" s="237"/>
      <c r="E24" s="237"/>
      <c r="F24" s="237"/>
      <c r="G24" s="237"/>
      <c r="H24" s="238"/>
      <c r="U24" s="69" t="s">
        <v>21</v>
      </c>
    </row>
    <row r="25" spans="1:23" customFormat="1" ht="15" x14ac:dyDescent="0.25">
      <c r="A25" s="67" t="s">
        <v>43</v>
      </c>
      <c r="B25" s="70" t="s">
        <v>23</v>
      </c>
      <c r="C25" s="71" t="s">
        <v>24</v>
      </c>
      <c r="D25" s="78">
        <v>10606.26136</v>
      </c>
      <c r="E25" s="72"/>
      <c r="F25" s="72"/>
      <c r="G25" s="72"/>
      <c r="H25" s="78">
        <v>10606.26136</v>
      </c>
      <c r="U25" s="69"/>
    </row>
    <row r="26" spans="1:23" customFormat="1" ht="23.25" x14ac:dyDescent="0.25">
      <c r="A26" s="73"/>
      <c r="B26" s="241" t="s">
        <v>25</v>
      </c>
      <c r="C26" s="242"/>
      <c r="D26" s="79">
        <v>10606.26136</v>
      </c>
      <c r="E26" s="74"/>
      <c r="F26" s="75"/>
      <c r="G26" s="75"/>
      <c r="H26" s="80">
        <v>10606.26136</v>
      </c>
      <c r="U26" s="69"/>
      <c r="V26" s="76" t="s">
        <v>25</v>
      </c>
    </row>
    <row r="27" spans="1:23" customFormat="1" ht="15" x14ac:dyDescent="0.25">
      <c r="A27" s="236" t="s">
        <v>26</v>
      </c>
      <c r="B27" s="237"/>
      <c r="C27" s="237"/>
      <c r="D27" s="237"/>
      <c r="E27" s="237"/>
      <c r="F27" s="237"/>
      <c r="G27" s="237"/>
      <c r="H27" s="238"/>
      <c r="U27" s="69" t="s">
        <v>26</v>
      </c>
      <c r="V27" s="76"/>
    </row>
    <row r="28" spans="1:23" customFormat="1" ht="15" x14ac:dyDescent="0.25">
      <c r="A28" s="73"/>
      <c r="B28" s="243" t="s">
        <v>27</v>
      </c>
      <c r="C28" s="244"/>
      <c r="D28" s="79">
        <v>10606.26136</v>
      </c>
      <c r="E28" s="74"/>
      <c r="F28" s="75"/>
      <c r="G28" s="75"/>
      <c r="H28" s="80">
        <v>10606.26136</v>
      </c>
      <c r="U28" s="69"/>
      <c r="V28" s="76"/>
      <c r="W28" s="77" t="s">
        <v>27</v>
      </c>
    </row>
    <row r="29" spans="1:23" customFormat="1" ht="15" x14ac:dyDescent="0.25">
      <c r="A29" s="236" t="s">
        <v>28</v>
      </c>
      <c r="B29" s="237"/>
      <c r="C29" s="237"/>
      <c r="D29" s="237"/>
      <c r="E29" s="237"/>
      <c r="F29" s="237"/>
      <c r="G29" s="237"/>
      <c r="H29" s="238"/>
      <c r="U29" s="69" t="s">
        <v>28</v>
      </c>
      <c r="V29" s="76"/>
      <c r="W29" s="77"/>
    </row>
    <row r="30" spans="1:23" customFormat="1" ht="15" x14ac:dyDescent="0.25">
      <c r="A30" s="73"/>
      <c r="B30" s="243" t="s">
        <v>29</v>
      </c>
      <c r="C30" s="244"/>
      <c r="D30" s="79">
        <v>10606.26136</v>
      </c>
      <c r="E30" s="74"/>
      <c r="F30" s="75"/>
      <c r="G30" s="75"/>
      <c r="H30" s="80">
        <v>10606.26136</v>
      </c>
      <c r="U30" s="69"/>
      <c r="V30" s="76"/>
      <c r="W30" s="77" t="s">
        <v>29</v>
      </c>
    </row>
    <row r="31" spans="1:23" customFormat="1" ht="15" x14ac:dyDescent="0.25">
      <c r="A31" s="236" t="s">
        <v>30</v>
      </c>
      <c r="B31" s="237"/>
      <c r="C31" s="237"/>
      <c r="D31" s="237"/>
      <c r="E31" s="237"/>
      <c r="F31" s="237"/>
      <c r="G31" s="237"/>
      <c r="H31" s="238"/>
      <c r="U31" s="69" t="s">
        <v>30</v>
      </c>
      <c r="V31" s="76"/>
      <c r="W31" s="77"/>
    </row>
    <row r="32" spans="1:23" customFormat="1" ht="15" x14ac:dyDescent="0.25">
      <c r="A32" s="67" t="s">
        <v>31</v>
      </c>
      <c r="B32" s="70"/>
      <c r="C32" s="71" t="s">
        <v>32</v>
      </c>
      <c r="D32" s="72"/>
      <c r="E32" s="72"/>
      <c r="F32" s="72"/>
      <c r="G32" s="72"/>
      <c r="H32" s="72"/>
      <c r="U32" s="69"/>
      <c r="V32" s="76"/>
      <c r="W32" s="77"/>
    </row>
    <row r="33" spans="1:23" customFormat="1" ht="15" x14ac:dyDescent="0.25">
      <c r="A33" s="73"/>
      <c r="B33" s="241" t="s">
        <v>33</v>
      </c>
      <c r="C33" s="242"/>
      <c r="D33" s="74"/>
      <c r="E33" s="74"/>
      <c r="F33" s="75"/>
      <c r="G33" s="75"/>
      <c r="H33" s="75"/>
      <c r="U33" s="69"/>
      <c r="V33" s="76" t="s">
        <v>33</v>
      </c>
      <c r="W33" s="77"/>
    </row>
    <row r="34" spans="1:23" customFormat="1" ht="15" x14ac:dyDescent="0.25">
      <c r="A34" s="73"/>
      <c r="B34" s="243" t="s">
        <v>34</v>
      </c>
      <c r="C34" s="244"/>
      <c r="D34" s="79">
        <v>10606.26136</v>
      </c>
      <c r="E34" s="74"/>
      <c r="F34" s="75"/>
      <c r="G34" s="75"/>
      <c r="H34" s="80">
        <v>10606.26136</v>
      </c>
      <c r="U34" s="69"/>
      <c r="V34" s="76"/>
      <c r="W34" s="77" t="s">
        <v>34</v>
      </c>
    </row>
    <row r="35" spans="1:23" customFormat="1" ht="48.75" x14ac:dyDescent="0.25">
      <c r="A35" s="236" t="s">
        <v>35</v>
      </c>
      <c r="B35" s="237"/>
      <c r="C35" s="237"/>
      <c r="D35" s="237"/>
      <c r="E35" s="237"/>
      <c r="F35" s="237"/>
      <c r="G35" s="237"/>
      <c r="H35" s="238"/>
      <c r="U35" s="69" t="s">
        <v>35</v>
      </c>
      <c r="V35" s="76"/>
      <c r="W35" s="77"/>
    </row>
    <row r="36" spans="1:23" customFormat="1" ht="15" x14ac:dyDescent="0.25">
      <c r="A36" s="67" t="s">
        <v>36</v>
      </c>
      <c r="B36" s="70"/>
      <c r="C36" s="71" t="s">
        <v>37</v>
      </c>
      <c r="D36" s="72"/>
      <c r="E36" s="72"/>
      <c r="F36" s="72"/>
      <c r="G36" s="72"/>
      <c r="H36" s="72"/>
      <c r="U36" s="69"/>
      <c r="V36" s="76"/>
      <c r="W36" s="77"/>
    </row>
    <row r="37" spans="1:23" customFormat="1" ht="113.25" x14ac:dyDescent="0.25">
      <c r="A37" s="73"/>
      <c r="B37" s="241" t="s">
        <v>38</v>
      </c>
      <c r="C37" s="242"/>
      <c r="D37" s="74"/>
      <c r="E37" s="74"/>
      <c r="F37" s="75"/>
      <c r="G37" s="75"/>
      <c r="H37" s="75"/>
      <c r="U37" s="69"/>
      <c r="V37" s="76" t="s">
        <v>38</v>
      </c>
      <c r="W37" s="77"/>
    </row>
    <row r="38" spans="1:23" customFormat="1" ht="15" x14ac:dyDescent="0.25">
      <c r="A38" s="73"/>
      <c r="B38" s="243" t="s">
        <v>39</v>
      </c>
      <c r="C38" s="244"/>
      <c r="D38" s="79">
        <v>10606.26136</v>
      </c>
      <c r="E38" s="74"/>
      <c r="F38" s="75"/>
      <c r="G38" s="75"/>
      <c r="H38" s="80">
        <v>10606.26136</v>
      </c>
      <c r="U38" s="69"/>
      <c r="V38" s="76"/>
      <c r="W38" s="77" t="s">
        <v>39</v>
      </c>
    </row>
    <row r="39" spans="1:23" customFormat="1" ht="15" x14ac:dyDescent="0.25">
      <c r="A39" s="236" t="s">
        <v>40</v>
      </c>
      <c r="B39" s="237"/>
      <c r="C39" s="237"/>
      <c r="D39" s="237"/>
      <c r="E39" s="237"/>
      <c r="F39" s="237"/>
      <c r="G39" s="237"/>
      <c r="H39" s="238"/>
      <c r="U39" s="69" t="s">
        <v>40</v>
      </c>
      <c r="V39" s="76"/>
      <c r="W39" s="77"/>
    </row>
    <row r="40" spans="1:23" customFormat="1" ht="15" x14ac:dyDescent="0.25">
      <c r="A40" s="73"/>
      <c r="B40" s="243" t="s">
        <v>41</v>
      </c>
      <c r="C40" s="244"/>
      <c r="D40" s="79">
        <v>10606.26136</v>
      </c>
      <c r="E40" s="74"/>
      <c r="F40" s="75"/>
      <c r="G40" s="75"/>
      <c r="H40" s="80">
        <v>10606.26136</v>
      </c>
      <c r="U40" s="69"/>
      <c r="V40" s="76"/>
      <c r="W40" s="77" t="s">
        <v>41</v>
      </c>
    </row>
    <row r="41" spans="1:23" customFormat="1" ht="15" x14ac:dyDescent="0.25">
      <c r="A41" s="236" t="s">
        <v>42</v>
      </c>
      <c r="B41" s="237"/>
      <c r="C41" s="237"/>
      <c r="D41" s="237"/>
      <c r="E41" s="237"/>
      <c r="F41" s="237"/>
      <c r="G41" s="237"/>
      <c r="H41" s="238"/>
      <c r="U41" s="69" t="s">
        <v>42</v>
      </c>
      <c r="V41" s="76"/>
      <c r="W41" s="77"/>
    </row>
    <row r="42" spans="1:23" customFormat="1" ht="15" x14ac:dyDescent="0.25">
      <c r="A42" s="67" t="s">
        <v>43</v>
      </c>
      <c r="B42" s="70" t="s">
        <v>44</v>
      </c>
      <c r="C42" s="71" t="s">
        <v>45</v>
      </c>
      <c r="D42" s="78">
        <v>2121.25227</v>
      </c>
      <c r="E42" s="72"/>
      <c r="F42" s="72"/>
      <c r="G42" s="72"/>
      <c r="H42" s="78">
        <v>2121.25227</v>
      </c>
      <c r="U42" s="69"/>
      <c r="V42" s="76"/>
      <c r="W42" s="77"/>
    </row>
    <row r="43" spans="1:23" customFormat="1" ht="15" x14ac:dyDescent="0.25">
      <c r="A43" s="67"/>
      <c r="B43" s="70"/>
      <c r="C43" s="71"/>
      <c r="D43" s="72" t="s">
        <v>46</v>
      </c>
      <c r="E43" s="72" t="s">
        <v>47</v>
      </c>
      <c r="F43" s="72" t="s">
        <v>48</v>
      </c>
      <c r="G43" s="72" t="s">
        <v>49</v>
      </c>
      <c r="H43" s="72"/>
      <c r="U43" s="69"/>
      <c r="V43" s="76"/>
      <c r="W43" s="77"/>
    </row>
    <row r="44" spans="1:23" customFormat="1" ht="15" x14ac:dyDescent="0.25">
      <c r="A44" s="73"/>
      <c r="B44" s="241" t="s">
        <v>50</v>
      </c>
      <c r="C44" s="242"/>
      <c r="D44" s="79">
        <v>2121.25227</v>
      </c>
      <c r="E44" s="74"/>
      <c r="F44" s="75"/>
      <c r="G44" s="75"/>
      <c r="H44" s="80">
        <v>2121.25227</v>
      </c>
      <c r="U44" s="69"/>
      <c r="V44" s="76" t="s">
        <v>50</v>
      </c>
      <c r="W44" s="77"/>
    </row>
    <row r="45" spans="1:23" customFormat="1" ht="15" x14ac:dyDescent="0.25">
      <c r="A45" s="73"/>
      <c r="B45" s="243" t="s">
        <v>51</v>
      </c>
      <c r="C45" s="244"/>
      <c r="D45" s="79">
        <v>12727.513629999999</v>
      </c>
      <c r="E45" s="74"/>
      <c r="F45" s="75"/>
      <c r="G45" s="75"/>
      <c r="H45" s="80">
        <v>12727.513629999999</v>
      </c>
      <c r="U45" s="69"/>
      <c r="V45" s="76"/>
      <c r="W45" s="77" t="s">
        <v>51</v>
      </c>
    </row>
    <row r="49" spans="3:3" customFormat="1" ht="15" x14ac:dyDescent="0.25">
      <c r="C49" s="87"/>
    </row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3F7D7-DBEE-4C04-8F44-CE267D0636B1}">
  <dimension ref="A1:C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33" bestFit="1" customWidth="1"/>
    <col min="2" max="2" width="36.7109375" style="33" bestFit="1" customWidth="1"/>
    <col min="3" max="3" width="76.7109375" style="33" customWidth="1"/>
    <col min="4" max="16384" width="8.85546875" style="33"/>
  </cols>
  <sheetData>
    <row r="1" spans="1:3" ht="15.75" x14ac:dyDescent="0.2">
      <c r="A1" s="32"/>
      <c r="B1" s="32"/>
      <c r="C1" s="32"/>
    </row>
    <row r="2" spans="1:3" ht="15" x14ac:dyDescent="0.2">
      <c r="A2" s="34"/>
      <c r="B2" s="34" t="s">
        <v>1</v>
      </c>
      <c r="C2" s="35" t="s">
        <v>53</v>
      </c>
    </row>
    <row r="3" spans="1:3" ht="15" x14ac:dyDescent="0.2">
      <c r="A3" s="36"/>
      <c r="B3" s="36"/>
      <c r="C3" s="36"/>
    </row>
    <row r="4" spans="1:3" ht="15" x14ac:dyDescent="0.2">
      <c r="A4" s="34"/>
      <c r="B4" s="34"/>
      <c r="C4" s="34"/>
    </row>
    <row r="5" spans="1:3" ht="15" x14ac:dyDescent="0.2">
      <c r="A5" s="34"/>
      <c r="B5" s="34"/>
      <c r="C5" s="34"/>
    </row>
    <row r="6" spans="1:3" ht="25.5" x14ac:dyDescent="0.2">
      <c r="A6" s="34"/>
      <c r="B6" s="37" t="s">
        <v>115</v>
      </c>
      <c r="C6" s="38">
        <f>C26</f>
        <v>14447.433456876419</v>
      </c>
    </row>
    <row r="7" spans="1:3" ht="15" x14ac:dyDescent="0.2">
      <c r="A7" s="34"/>
      <c r="B7" s="34"/>
      <c r="C7" s="34"/>
    </row>
    <row r="8" spans="1:3" ht="15" x14ac:dyDescent="0.2">
      <c r="A8" s="36"/>
      <c r="B8" s="36"/>
      <c r="C8" s="36"/>
    </row>
    <row r="9" spans="1:3" ht="15" x14ac:dyDescent="0.2">
      <c r="A9" s="34"/>
      <c r="B9" s="34"/>
      <c r="C9" s="34"/>
    </row>
    <row r="10" spans="1:3" ht="15" x14ac:dyDescent="0.2">
      <c r="A10" s="34"/>
      <c r="B10" s="39" t="s">
        <v>55</v>
      </c>
      <c r="C10" s="34"/>
    </row>
    <row r="11" spans="1:3" ht="15" x14ac:dyDescent="0.2">
      <c r="A11" s="34"/>
      <c r="B11" s="34"/>
      <c r="C11" s="34"/>
    </row>
    <row r="12" spans="1:3" ht="15.75" x14ac:dyDescent="0.2">
      <c r="A12" s="40"/>
      <c r="B12" s="175" t="s">
        <v>56</v>
      </c>
      <c r="C12" s="175"/>
    </row>
    <row r="13" spans="1:3" ht="15" x14ac:dyDescent="0.2">
      <c r="A13" s="34"/>
      <c r="B13" s="34"/>
      <c r="C13" s="34"/>
    </row>
    <row r="14" spans="1:3" ht="69" customHeight="1" x14ac:dyDescent="0.2">
      <c r="A14" s="34"/>
      <c r="B14" s="176" t="s">
        <v>10</v>
      </c>
      <c r="C14" s="176"/>
    </row>
    <row r="15" spans="1:3" ht="15" x14ac:dyDescent="0.2">
      <c r="A15" s="36"/>
      <c r="B15" s="177" t="s">
        <v>11</v>
      </c>
      <c r="C15" s="177"/>
    </row>
    <row r="16" spans="1:3" ht="15" x14ac:dyDescent="0.2">
      <c r="A16" s="34"/>
      <c r="B16" s="34"/>
      <c r="C16" s="34"/>
    </row>
    <row r="17" spans="1:3" ht="15" x14ac:dyDescent="0.2">
      <c r="A17" s="34"/>
      <c r="B17" s="34"/>
      <c r="C17" s="34"/>
    </row>
    <row r="18" spans="1:3" ht="28.5" x14ac:dyDescent="0.2">
      <c r="A18" s="41" t="s">
        <v>12</v>
      </c>
      <c r="B18" s="42" t="s">
        <v>57</v>
      </c>
      <c r="C18" s="43" t="s">
        <v>58</v>
      </c>
    </row>
    <row r="19" spans="1:3" x14ac:dyDescent="0.2">
      <c r="A19" s="41">
        <v>1</v>
      </c>
      <c r="B19" s="42">
        <v>2</v>
      </c>
      <c r="C19" s="44">
        <v>3</v>
      </c>
    </row>
    <row r="20" spans="1:3" x14ac:dyDescent="0.2">
      <c r="A20" s="45">
        <v>1</v>
      </c>
      <c r="B20" s="46" t="s">
        <v>59</v>
      </c>
      <c r="C20" s="83">
        <v>10606.26136</v>
      </c>
    </row>
    <row r="21" spans="1:3" x14ac:dyDescent="0.2">
      <c r="A21" s="45">
        <v>1.1000000000000001</v>
      </c>
      <c r="B21" s="46" t="s">
        <v>60</v>
      </c>
      <c r="C21" s="84">
        <v>10606.26136</v>
      </c>
    </row>
    <row r="22" spans="1:3" x14ac:dyDescent="0.2">
      <c r="A22" s="45">
        <v>1.2</v>
      </c>
      <c r="B22" s="46" t="s">
        <v>61</v>
      </c>
      <c r="C22" s="85">
        <v>0</v>
      </c>
    </row>
    <row r="23" spans="1:3" x14ac:dyDescent="0.2">
      <c r="A23" s="45">
        <v>1.3</v>
      </c>
      <c r="B23" s="46" t="s">
        <v>62</v>
      </c>
      <c r="C23" s="85">
        <v>0</v>
      </c>
    </row>
    <row r="24" spans="1:3" x14ac:dyDescent="0.2">
      <c r="A24" s="45">
        <v>2</v>
      </c>
      <c r="B24" s="46" t="s">
        <v>63</v>
      </c>
      <c r="C24" s="85">
        <v>12727.513629999999</v>
      </c>
    </row>
    <row r="25" spans="1:3" x14ac:dyDescent="0.2">
      <c r="A25" s="45">
        <v>2.1</v>
      </c>
      <c r="B25" s="46" t="s">
        <v>64</v>
      </c>
      <c r="C25" s="85">
        <v>2121.25227</v>
      </c>
    </row>
    <row r="26" spans="1:3" ht="24" x14ac:dyDescent="0.2">
      <c r="A26" s="45">
        <v>3</v>
      </c>
      <c r="B26" s="46" t="s">
        <v>65</v>
      </c>
      <c r="C26" s="86">
        <v>14447.433456876419</v>
      </c>
    </row>
    <row r="27" spans="1:3" ht="15" x14ac:dyDescent="0.2">
      <c r="A27" s="34"/>
      <c r="C27" s="34"/>
    </row>
    <row r="28" spans="1:3" ht="25.5" customHeight="1" x14ac:dyDescent="0.2">
      <c r="A28" s="174" t="s">
        <v>66</v>
      </c>
      <c r="B28" s="174"/>
      <c r="C28" s="174"/>
    </row>
    <row r="31" spans="1:3" ht="15" customHeight="1" x14ac:dyDescent="0.2"/>
    <row r="32" spans="1:3" x14ac:dyDescent="0.2">
      <c r="C32" s="51"/>
    </row>
    <row r="33" spans="3:3" x14ac:dyDescent="0.2">
      <c r="C33" s="51"/>
    </row>
    <row r="34" spans="3:3" x14ac:dyDescent="0.2">
      <c r="C34" s="5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70FC6-D1FD-4372-BBC1-8346DFB6BB53}">
  <sheetPr>
    <pageSetUpPr fitToPage="1"/>
  </sheetPr>
  <dimension ref="A1:W48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95" customWidth="1"/>
    <col min="2" max="2" width="20.140625" style="95" customWidth="1"/>
    <col min="3" max="3" width="32.7109375" style="124" customWidth="1"/>
    <col min="4" max="8" width="14" style="124" customWidth="1"/>
    <col min="9" max="9" width="9.140625" style="124"/>
    <col min="10" max="14" width="88.7109375" style="125" hidden="1" customWidth="1"/>
    <col min="15" max="20" width="108.85546875" style="125" hidden="1" customWidth="1"/>
    <col min="21" max="21" width="129.5703125" style="125" hidden="1" customWidth="1"/>
    <col min="22" max="23" width="52.85546875" style="125" hidden="1" customWidth="1"/>
    <col min="24" max="16384" width="9.140625" style="124"/>
  </cols>
  <sheetData>
    <row r="1" spans="1:20" s="88" customFormat="1" ht="15" x14ac:dyDescent="0.25">
      <c r="H1" s="89" t="s">
        <v>0</v>
      </c>
    </row>
    <row r="2" spans="1:20" s="88" customFormat="1" ht="15" x14ac:dyDescent="0.25">
      <c r="A2" s="90"/>
      <c r="B2" s="90"/>
      <c r="C2" s="91"/>
      <c r="D2" s="91"/>
      <c r="E2" s="91"/>
      <c r="F2" s="91"/>
      <c r="G2" s="91"/>
      <c r="H2" s="89"/>
    </row>
    <row r="3" spans="1:20" s="88" customFormat="1" ht="15" x14ac:dyDescent="0.25">
      <c r="A3" s="90"/>
      <c r="B3" s="90"/>
      <c r="C3" s="91"/>
      <c r="D3" s="91"/>
      <c r="E3" s="91"/>
      <c r="F3" s="91"/>
      <c r="G3" s="91"/>
      <c r="H3" s="89"/>
    </row>
    <row r="4" spans="1:20" s="88" customFormat="1" ht="15" x14ac:dyDescent="0.25">
      <c r="A4" s="90"/>
      <c r="B4" s="90" t="s">
        <v>1</v>
      </c>
      <c r="C4" s="208" t="s">
        <v>2</v>
      </c>
      <c r="D4" s="208"/>
      <c r="E4" s="208"/>
      <c r="F4" s="208"/>
      <c r="G4" s="208"/>
      <c r="H4" s="91"/>
      <c r="J4" s="92" t="s">
        <v>2</v>
      </c>
      <c r="K4" s="92" t="s">
        <v>3</v>
      </c>
      <c r="L4" s="92" t="s">
        <v>3</v>
      </c>
      <c r="M4" s="92" t="s">
        <v>3</v>
      </c>
      <c r="N4" s="92" t="s">
        <v>3</v>
      </c>
    </row>
    <row r="5" spans="1:20" s="88" customFormat="1" ht="10.5" customHeight="1" x14ac:dyDescent="0.25">
      <c r="A5" s="90"/>
      <c r="B5" s="90"/>
      <c r="C5" s="209" t="s">
        <v>4</v>
      </c>
      <c r="D5" s="209"/>
      <c r="E5" s="209"/>
      <c r="F5" s="209"/>
      <c r="G5" s="209"/>
      <c r="H5" s="91"/>
    </row>
    <row r="6" spans="1:20" s="88" customFormat="1" ht="17.25" customHeight="1" x14ac:dyDescent="0.25">
      <c r="A6" s="90"/>
      <c r="B6" s="91" t="s">
        <v>5</v>
      </c>
      <c r="C6" s="93"/>
      <c r="D6" s="93"/>
      <c r="E6" s="93"/>
      <c r="F6" s="93"/>
      <c r="G6" s="93"/>
      <c r="H6" s="91"/>
    </row>
    <row r="7" spans="1:20" s="88" customFormat="1" ht="17.25" customHeight="1" x14ac:dyDescent="0.25">
      <c r="A7" s="90"/>
      <c r="B7" s="90"/>
      <c r="C7" s="93"/>
      <c r="D7" s="93"/>
      <c r="E7" s="93"/>
      <c r="F7" s="93"/>
      <c r="G7" s="93"/>
      <c r="H7" s="91"/>
    </row>
    <row r="8" spans="1:20" s="88" customFormat="1" ht="17.25" customHeight="1" x14ac:dyDescent="0.25">
      <c r="A8" s="90"/>
      <c r="B8" s="94" t="s">
        <v>68</v>
      </c>
      <c r="C8" s="93"/>
      <c r="D8" s="93"/>
      <c r="E8" s="93"/>
      <c r="F8" s="93"/>
      <c r="G8" s="93"/>
      <c r="H8" s="91"/>
    </row>
    <row r="9" spans="1:20" s="88" customFormat="1" ht="17.25" customHeight="1" x14ac:dyDescent="0.25">
      <c r="A9" s="90"/>
      <c r="B9" s="95" t="s">
        <v>7</v>
      </c>
      <c r="D9" s="89"/>
      <c r="E9" s="93"/>
      <c r="F9" s="93"/>
      <c r="G9" s="93"/>
      <c r="H9" s="91"/>
    </row>
    <row r="10" spans="1:20" s="88" customFormat="1" ht="17.25" customHeight="1" x14ac:dyDescent="0.25">
      <c r="A10" s="90"/>
      <c r="B10" s="90"/>
      <c r="C10" s="210"/>
      <c r="D10" s="210"/>
      <c r="E10" s="210"/>
      <c r="F10" s="210"/>
      <c r="G10" s="210"/>
      <c r="H10" s="91"/>
    </row>
    <row r="11" spans="1:20" s="88" customFormat="1" ht="11.25" customHeight="1" x14ac:dyDescent="0.25">
      <c r="A11" s="96"/>
      <c r="B11" s="96"/>
      <c r="C11" s="209" t="s">
        <v>8</v>
      </c>
      <c r="D11" s="209"/>
      <c r="E11" s="209"/>
      <c r="F11" s="209"/>
      <c r="G11" s="209"/>
      <c r="H11" s="97"/>
    </row>
    <row r="12" spans="1:20" s="88" customFormat="1" ht="11.25" customHeight="1" x14ac:dyDescent="0.25">
      <c r="A12" s="96"/>
      <c r="B12" s="96"/>
      <c r="C12" s="93"/>
      <c r="D12" s="93"/>
      <c r="E12" s="93"/>
      <c r="F12" s="93"/>
      <c r="G12" s="93"/>
      <c r="H12" s="97"/>
    </row>
    <row r="13" spans="1:20" s="88" customFormat="1" ht="18" x14ac:dyDescent="0.25">
      <c r="A13" s="96"/>
      <c r="B13" s="211" t="s">
        <v>9</v>
      </c>
      <c r="C13" s="211"/>
      <c r="D13" s="211"/>
      <c r="E13" s="211"/>
      <c r="F13" s="211"/>
      <c r="G13" s="211"/>
      <c r="H13" s="97"/>
    </row>
    <row r="14" spans="1:20" s="88" customFormat="1" ht="11.25" customHeight="1" x14ac:dyDescent="0.25">
      <c r="A14" s="96"/>
      <c r="B14" s="96"/>
      <c r="C14" s="93"/>
      <c r="D14" s="93"/>
      <c r="E14" s="93"/>
      <c r="F14" s="93"/>
      <c r="G14" s="93"/>
      <c r="H14" s="97"/>
    </row>
    <row r="15" spans="1:20" s="88" customFormat="1" ht="34.5" customHeight="1" x14ac:dyDescent="0.25">
      <c r="A15" s="98"/>
      <c r="B15" s="182" t="s">
        <v>132</v>
      </c>
      <c r="C15" s="182"/>
      <c r="D15" s="182"/>
      <c r="E15" s="182"/>
      <c r="F15" s="182"/>
      <c r="G15" s="182"/>
      <c r="H15" s="92"/>
      <c r="O15" s="92" t="s">
        <v>10</v>
      </c>
      <c r="P15" s="92" t="s">
        <v>3</v>
      </c>
      <c r="Q15" s="92" t="s">
        <v>3</v>
      </c>
      <c r="R15" s="92" t="s">
        <v>3</v>
      </c>
      <c r="S15" s="92" t="s">
        <v>3</v>
      </c>
      <c r="T15" s="92" t="s">
        <v>3</v>
      </c>
    </row>
    <row r="16" spans="1:20" s="88" customFormat="1" ht="13.5" customHeight="1" x14ac:dyDescent="0.25">
      <c r="A16" s="99"/>
      <c r="B16" s="212" t="s">
        <v>11</v>
      </c>
      <c r="C16" s="212"/>
      <c r="D16" s="212"/>
      <c r="E16" s="212"/>
      <c r="F16" s="212"/>
      <c r="G16" s="212"/>
      <c r="H16" s="100"/>
    </row>
    <row r="17" spans="1:23" s="88" customFormat="1" ht="9.75" customHeight="1" x14ac:dyDescent="0.25">
      <c r="A17" s="90"/>
      <c r="B17" s="90"/>
      <c r="C17" s="91"/>
      <c r="D17" s="101"/>
      <c r="E17" s="101"/>
      <c r="F17" s="101"/>
      <c r="G17" s="102"/>
      <c r="H17" s="102"/>
    </row>
    <row r="18" spans="1:23" s="88" customFormat="1" ht="15" x14ac:dyDescent="0.25">
      <c r="A18" s="103"/>
      <c r="B18" s="213" t="s">
        <v>69</v>
      </c>
      <c r="C18" s="213"/>
      <c r="D18" s="213"/>
      <c r="E18" s="213"/>
      <c r="F18" s="213"/>
      <c r="G18" s="213"/>
      <c r="H18" s="93"/>
    </row>
    <row r="19" spans="1:23" s="88" customFormat="1" ht="9.75" customHeight="1" x14ac:dyDescent="0.25">
      <c r="A19" s="90"/>
      <c r="B19" s="90"/>
      <c r="C19" s="91"/>
      <c r="D19" s="93"/>
      <c r="E19" s="93"/>
      <c r="F19" s="93"/>
      <c r="G19" s="93"/>
      <c r="H19" s="93"/>
    </row>
    <row r="20" spans="1:23" s="88" customFormat="1" ht="16.5" customHeight="1" x14ac:dyDescent="0.25">
      <c r="A20" s="201" t="s">
        <v>12</v>
      </c>
      <c r="B20" s="201" t="s">
        <v>13</v>
      </c>
      <c r="C20" s="204" t="s">
        <v>14</v>
      </c>
      <c r="D20" s="207" t="s">
        <v>15</v>
      </c>
      <c r="E20" s="207"/>
      <c r="F20" s="207"/>
      <c r="G20" s="207"/>
      <c r="H20" s="207" t="s">
        <v>16</v>
      </c>
    </row>
    <row r="21" spans="1:23" s="88" customFormat="1" ht="50.25" customHeight="1" x14ac:dyDescent="0.25">
      <c r="A21" s="202"/>
      <c r="B21" s="202"/>
      <c r="C21" s="205"/>
      <c r="D21" s="204" t="s">
        <v>17</v>
      </c>
      <c r="E21" s="204" t="s">
        <v>18</v>
      </c>
      <c r="F21" s="204" t="s">
        <v>19</v>
      </c>
      <c r="G21" s="214" t="s">
        <v>20</v>
      </c>
      <c r="H21" s="207"/>
    </row>
    <row r="22" spans="1:23" s="88" customFormat="1" ht="3.75" customHeight="1" x14ac:dyDescent="0.25">
      <c r="A22" s="203"/>
      <c r="B22" s="203"/>
      <c r="C22" s="206"/>
      <c r="D22" s="206"/>
      <c r="E22" s="206"/>
      <c r="F22" s="206"/>
      <c r="G22" s="215"/>
      <c r="H22" s="207"/>
    </row>
    <row r="23" spans="1:23" s="88" customFormat="1" ht="15" x14ac:dyDescent="0.25">
      <c r="A23" s="104">
        <v>1</v>
      </c>
      <c r="B23" s="104">
        <v>2</v>
      </c>
      <c r="C23" s="105">
        <v>3</v>
      </c>
      <c r="D23" s="105">
        <v>4</v>
      </c>
      <c r="E23" s="105">
        <v>5</v>
      </c>
      <c r="F23" s="105">
        <v>6</v>
      </c>
      <c r="G23" s="105">
        <v>7</v>
      </c>
      <c r="H23" s="105">
        <v>8</v>
      </c>
    </row>
    <row r="24" spans="1:23" s="88" customFormat="1" ht="15" x14ac:dyDescent="0.25">
      <c r="A24" s="218" t="s">
        <v>21</v>
      </c>
      <c r="B24" s="219"/>
      <c r="C24" s="219"/>
      <c r="D24" s="219"/>
      <c r="E24" s="219"/>
      <c r="F24" s="219"/>
      <c r="G24" s="219"/>
      <c r="H24" s="220"/>
      <c r="U24" s="106" t="s">
        <v>21</v>
      </c>
    </row>
    <row r="25" spans="1:23" s="88" customFormat="1" ht="15" x14ac:dyDescent="0.25">
      <c r="A25" s="104" t="s">
        <v>43</v>
      </c>
      <c r="B25" s="107" t="s">
        <v>23</v>
      </c>
      <c r="C25" s="108" t="s">
        <v>24</v>
      </c>
      <c r="D25" s="109">
        <v>5171.9468299999999</v>
      </c>
      <c r="E25" s="110"/>
      <c r="F25" s="110"/>
      <c r="G25" s="110"/>
      <c r="H25" s="109">
        <v>5171.9468299999999</v>
      </c>
      <c r="U25" s="106"/>
    </row>
    <row r="26" spans="1:23" s="88" customFormat="1" ht="23.25" x14ac:dyDescent="0.25">
      <c r="A26" s="111"/>
      <c r="B26" s="221" t="s">
        <v>25</v>
      </c>
      <c r="C26" s="222"/>
      <c r="D26" s="112">
        <v>5171.9468299999999</v>
      </c>
      <c r="E26" s="113"/>
      <c r="F26" s="114"/>
      <c r="G26" s="114"/>
      <c r="H26" s="115">
        <v>5171.9468299999999</v>
      </c>
      <c r="U26" s="106"/>
      <c r="V26" s="116" t="s">
        <v>25</v>
      </c>
    </row>
    <row r="27" spans="1:23" s="88" customFormat="1" ht="15" x14ac:dyDescent="0.25">
      <c r="A27" s="218" t="s">
        <v>26</v>
      </c>
      <c r="B27" s="219"/>
      <c r="C27" s="219"/>
      <c r="D27" s="219"/>
      <c r="E27" s="219"/>
      <c r="F27" s="219"/>
      <c r="G27" s="219"/>
      <c r="H27" s="220"/>
      <c r="U27" s="106" t="s">
        <v>26</v>
      </c>
      <c r="V27" s="116"/>
    </row>
    <row r="28" spans="1:23" s="88" customFormat="1" ht="15" x14ac:dyDescent="0.25">
      <c r="A28" s="111"/>
      <c r="B28" s="216" t="s">
        <v>27</v>
      </c>
      <c r="C28" s="217"/>
      <c r="D28" s="112">
        <v>5171.9468299999999</v>
      </c>
      <c r="E28" s="113"/>
      <c r="F28" s="114"/>
      <c r="G28" s="114"/>
      <c r="H28" s="115">
        <v>5171.9468299999999</v>
      </c>
      <c r="U28" s="106"/>
      <c r="V28" s="116"/>
      <c r="W28" s="117" t="s">
        <v>27</v>
      </c>
    </row>
    <row r="29" spans="1:23" s="88" customFormat="1" ht="15" x14ac:dyDescent="0.25">
      <c r="A29" s="218" t="s">
        <v>28</v>
      </c>
      <c r="B29" s="219"/>
      <c r="C29" s="219"/>
      <c r="D29" s="219"/>
      <c r="E29" s="219"/>
      <c r="F29" s="219"/>
      <c r="G29" s="219"/>
      <c r="H29" s="220"/>
      <c r="U29" s="106" t="s">
        <v>28</v>
      </c>
      <c r="V29" s="116"/>
      <c r="W29" s="117"/>
    </row>
    <row r="30" spans="1:23" s="88" customFormat="1" ht="15" x14ac:dyDescent="0.25">
      <c r="A30" s="111"/>
      <c r="B30" s="216" t="s">
        <v>29</v>
      </c>
      <c r="C30" s="217"/>
      <c r="D30" s="112">
        <v>5171.9468299999999</v>
      </c>
      <c r="E30" s="113"/>
      <c r="F30" s="114"/>
      <c r="G30" s="114"/>
      <c r="H30" s="115">
        <v>5171.9468299999999</v>
      </c>
      <c r="U30" s="106"/>
      <c r="V30" s="116"/>
      <c r="W30" s="117" t="s">
        <v>29</v>
      </c>
    </row>
    <row r="31" spans="1:23" s="88" customFormat="1" ht="15" x14ac:dyDescent="0.25">
      <c r="A31" s="218" t="s">
        <v>30</v>
      </c>
      <c r="B31" s="219"/>
      <c r="C31" s="219"/>
      <c r="D31" s="219"/>
      <c r="E31" s="219"/>
      <c r="F31" s="219"/>
      <c r="G31" s="219"/>
      <c r="H31" s="220"/>
      <c r="U31" s="106" t="s">
        <v>30</v>
      </c>
      <c r="V31" s="116"/>
      <c r="W31" s="117"/>
    </row>
    <row r="32" spans="1:23" s="88" customFormat="1" ht="15" x14ac:dyDescent="0.25">
      <c r="A32" s="104" t="s">
        <v>31</v>
      </c>
      <c r="B32" s="107"/>
      <c r="C32" s="108" t="s">
        <v>32</v>
      </c>
      <c r="D32" s="110"/>
      <c r="E32" s="110"/>
      <c r="F32" s="110"/>
      <c r="G32" s="110"/>
      <c r="H32" s="110"/>
      <c r="U32" s="106"/>
      <c r="V32" s="116"/>
      <c r="W32" s="117"/>
    </row>
    <row r="33" spans="1:23" s="88" customFormat="1" ht="15" x14ac:dyDescent="0.25">
      <c r="A33" s="111"/>
      <c r="B33" s="221" t="s">
        <v>33</v>
      </c>
      <c r="C33" s="222"/>
      <c r="D33" s="113"/>
      <c r="E33" s="113"/>
      <c r="F33" s="114"/>
      <c r="G33" s="114"/>
      <c r="H33" s="114"/>
      <c r="U33" s="106"/>
      <c r="V33" s="116" t="s">
        <v>33</v>
      </c>
      <c r="W33" s="117"/>
    </row>
    <row r="34" spans="1:23" s="88" customFormat="1" ht="15" x14ac:dyDescent="0.25">
      <c r="A34" s="111"/>
      <c r="B34" s="216" t="s">
        <v>34</v>
      </c>
      <c r="C34" s="217"/>
      <c r="D34" s="112">
        <v>5171.9468299999999</v>
      </c>
      <c r="E34" s="113"/>
      <c r="F34" s="114"/>
      <c r="G34" s="114"/>
      <c r="H34" s="115">
        <v>5171.9468299999999</v>
      </c>
      <c r="U34" s="106"/>
      <c r="V34" s="116"/>
      <c r="W34" s="117" t="s">
        <v>34</v>
      </c>
    </row>
    <row r="35" spans="1:23" s="88" customFormat="1" ht="48.75" x14ac:dyDescent="0.25">
      <c r="A35" s="218" t="s">
        <v>35</v>
      </c>
      <c r="B35" s="219"/>
      <c r="C35" s="219"/>
      <c r="D35" s="219"/>
      <c r="E35" s="219"/>
      <c r="F35" s="219"/>
      <c r="G35" s="219"/>
      <c r="H35" s="220"/>
      <c r="U35" s="106" t="s">
        <v>35</v>
      </c>
      <c r="V35" s="116"/>
      <c r="W35" s="117"/>
    </row>
    <row r="36" spans="1:23" s="88" customFormat="1" ht="15" x14ac:dyDescent="0.25">
      <c r="A36" s="104" t="s">
        <v>36</v>
      </c>
      <c r="B36" s="107"/>
      <c r="C36" s="108" t="s">
        <v>37</v>
      </c>
      <c r="D36" s="110"/>
      <c r="E36" s="110"/>
      <c r="F36" s="110"/>
      <c r="G36" s="118">
        <v>29.90175</v>
      </c>
      <c r="H36" s="118">
        <v>29.90175</v>
      </c>
      <c r="U36" s="106"/>
      <c r="V36" s="116"/>
      <c r="W36" s="117"/>
    </row>
    <row r="37" spans="1:23" s="88" customFormat="1" ht="113.25" x14ac:dyDescent="0.25">
      <c r="A37" s="111"/>
      <c r="B37" s="221" t="s">
        <v>38</v>
      </c>
      <c r="C37" s="222"/>
      <c r="D37" s="113"/>
      <c r="E37" s="113"/>
      <c r="F37" s="114"/>
      <c r="G37" s="119">
        <v>29.90175</v>
      </c>
      <c r="H37" s="119">
        <v>29.90175</v>
      </c>
      <c r="U37" s="106"/>
      <c r="V37" s="116" t="s">
        <v>38</v>
      </c>
      <c r="W37" s="117"/>
    </row>
    <row r="38" spans="1:23" s="88" customFormat="1" ht="15" x14ac:dyDescent="0.25">
      <c r="A38" s="111"/>
      <c r="B38" s="216" t="s">
        <v>39</v>
      </c>
      <c r="C38" s="217"/>
      <c r="D38" s="112">
        <v>5171.9468299999999</v>
      </c>
      <c r="E38" s="113"/>
      <c r="F38" s="114"/>
      <c r="G38" s="119">
        <v>29.90175</v>
      </c>
      <c r="H38" s="115">
        <v>5201.8485799999999</v>
      </c>
      <c r="U38" s="106"/>
      <c r="V38" s="116"/>
      <c r="W38" s="117" t="s">
        <v>39</v>
      </c>
    </row>
    <row r="39" spans="1:23" s="88" customFormat="1" ht="15" x14ac:dyDescent="0.25">
      <c r="A39" s="218" t="s">
        <v>40</v>
      </c>
      <c r="B39" s="219"/>
      <c r="C39" s="219"/>
      <c r="D39" s="219"/>
      <c r="E39" s="219"/>
      <c r="F39" s="219"/>
      <c r="G39" s="219"/>
      <c r="H39" s="220"/>
      <c r="U39" s="106" t="s">
        <v>40</v>
      </c>
      <c r="V39" s="116"/>
      <c r="W39" s="117"/>
    </row>
    <row r="40" spans="1:23" s="88" customFormat="1" ht="15" x14ac:dyDescent="0.25">
      <c r="A40" s="111"/>
      <c r="B40" s="216" t="s">
        <v>41</v>
      </c>
      <c r="C40" s="217"/>
      <c r="D40" s="112">
        <v>5171.9468299999999</v>
      </c>
      <c r="E40" s="113"/>
      <c r="F40" s="114"/>
      <c r="G40" s="119">
        <v>29.90175</v>
      </c>
      <c r="H40" s="115">
        <v>5201.8485799999999</v>
      </c>
      <c r="U40" s="106"/>
      <c r="V40" s="116"/>
      <c r="W40" s="117" t="s">
        <v>41</v>
      </c>
    </row>
    <row r="41" spans="1:23" s="88" customFormat="1" ht="15" x14ac:dyDescent="0.25">
      <c r="A41" s="218" t="s">
        <v>42</v>
      </c>
      <c r="B41" s="219"/>
      <c r="C41" s="219"/>
      <c r="D41" s="219"/>
      <c r="E41" s="219"/>
      <c r="F41" s="219"/>
      <c r="G41" s="219"/>
      <c r="H41" s="220"/>
      <c r="U41" s="106" t="s">
        <v>42</v>
      </c>
      <c r="V41" s="116"/>
      <c r="W41" s="117"/>
    </row>
    <row r="42" spans="1:23" s="88" customFormat="1" ht="15" x14ac:dyDescent="0.25">
      <c r="A42" s="104" t="s">
        <v>43</v>
      </c>
      <c r="B42" s="107" t="s">
        <v>44</v>
      </c>
      <c r="C42" s="108" t="s">
        <v>45</v>
      </c>
      <c r="D42" s="109">
        <v>1034.3893700000001</v>
      </c>
      <c r="E42" s="110"/>
      <c r="F42" s="110"/>
      <c r="G42" s="118">
        <v>5.9803499999999996</v>
      </c>
      <c r="H42" s="109">
        <v>1040.3697199999999</v>
      </c>
      <c r="U42" s="106"/>
      <c r="V42" s="116"/>
      <c r="W42" s="117"/>
    </row>
    <row r="43" spans="1:23" s="88" customFormat="1" ht="15" x14ac:dyDescent="0.25">
      <c r="A43" s="104"/>
      <c r="B43" s="107"/>
      <c r="C43" s="108"/>
      <c r="D43" s="110" t="s">
        <v>46</v>
      </c>
      <c r="E43" s="110" t="s">
        <v>47</v>
      </c>
      <c r="F43" s="110" t="s">
        <v>48</v>
      </c>
      <c r="G43" s="110" t="s">
        <v>49</v>
      </c>
      <c r="H43" s="110"/>
      <c r="U43" s="106"/>
      <c r="V43" s="116"/>
      <c r="W43" s="117"/>
    </row>
    <row r="44" spans="1:23" s="88" customFormat="1" ht="15" x14ac:dyDescent="0.25">
      <c r="A44" s="111"/>
      <c r="B44" s="221" t="s">
        <v>50</v>
      </c>
      <c r="C44" s="222"/>
      <c r="D44" s="112">
        <v>1034.3893700000001</v>
      </c>
      <c r="E44" s="113"/>
      <c r="F44" s="114"/>
      <c r="G44" s="119">
        <v>5.9803499999999996</v>
      </c>
      <c r="H44" s="115">
        <v>1040.3697199999999</v>
      </c>
      <c r="U44" s="106"/>
      <c r="V44" s="116" t="s">
        <v>50</v>
      </c>
      <c r="W44" s="117"/>
    </row>
    <row r="45" spans="1:23" s="88" customFormat="1" ht="15" x14ac:dyDescent="0.25">
      <c r="A45" s="111"/>
      <c r="B45" s="216" t="s">
        <v>51</v>
      </c>
      <c r="C45" s="217"/>
      <c r="D45" s="120">
        <v>6206.3361999999997</v>
      </c>
      <c r="E45" s="113"/>
      <c r="F45" s="114"/>
      <c r="G45" s="121">
        <v>35.882100000000001</v>
      </c>
      <c r="H45" s="122">
        <v>6242.2183000000005</v>
      </c>
      <c r="U45" s="106"/>
      <c r="V45" s="116"/>
      <c r="W45" s="117" t="s">
        <v>51</v>
      </c>
    </row>
    <row r="48" spans="1:23" s="88" customFormat="1" ht="15" x14ac:dyDescent="0.25">
      <c r="C48" s="123"/>
    </row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4889D-A83B-46DD-9F33-601A88A3A614}">
  <dimension ref="A1:C54"/>
  <sheetViews>
    <sheetView topLeftCell="A4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33" bestFit="1" customWidth="1"/>
    <col min="2" max="2" width="36.7109375" style="33" bestFit="1" customWidth="1"/>
    <col min="3" max="3" width="76.7109375" style="33" customWidth="1"/>
    <col min="4" max="16384" width="8.85546875" style="33"/>
  </cols>
  <sheetData>
    <row r="1" spans="1:3" ht="15.75" x14ac:dyDescent="0.2">
      <c r="A1" s="32"/>
      <c r="B1" s="32"/>
      <c r="C1" s="32"/>
    </row>
    <row r="2" spans="1:3" ht="15" x14ac:dyDescent="0.2">
      <c r="A2" s="34"/>
      <c r="B2" s="34" t="s">
        <v>1</v>
      </c>
      <c r="C2" s="35" t="s">
        <v>53</v>
      </c>
    </row>
    <row r="3" spans="1:3" ht="15" x14ac:dyDescent="0.2">
      <c r="A3" s="36"/>
      <c r="B3" s="36"/>
      <c r="C3" s="36"/>
    </row>
    <row r="4" spans="1:3" ht="15" x14ac:dyDescent="0.2">
      <c r="A4" s="34"/>
      <c r="B4" s="34"/>
      <c r="C4" s="34"/>
    </row>
    <row r="5" spans="1:3" ht="15" x14ac:dyDescent="0.2">
      <c r="A5" s="34"/>
      <c r="B5" s="34"/>
      <c r="C5" s="34"/>
    </row>
    <row r="6" spans="1:3" ht="25.5" x14ac:dyDescent="0.2">
      <c r="A6" s="34"/>
      <c r="B6" s="37" t="s">
        <v>116</v>
      </c>
      <c r="C6" s="38">
        <f>C26</f>
        <v>7397.5274137732977</v>
      </c>
    </row>
    <row r="7" spans="1:3" ht="15" x14ac:dyDescent="0.2">
      <c r="A7" s="34"/>
      <c r="B7" s="34"/>
      <c r="C7" s="34"/>
    </row>
    <row r="8" spans="1:3" ht="15" x14ac:dyDescent="0.2">
      <c r="A8" s="36"/>
      <c r="B8" s="36"/>
      <c r="C8" s="36"/>
    </row>
    <row r="9" spans="1:3" ht="15" x14ac:dyDescent="0.2">
      <c r="A9" s="34"/>
      <c r="B9" s="34"/>
      <c r="C9" s="34"/>
    </row>
    <row r="10" spans="1:3" ht="15" x14ac:dyDescent="0.2">
      <c r="A10" s="34"/>
      <c r="B10" s="39" t="s">
        <v>55</v>
      </c>
      <c r="C10" s="34"/>
    </row>
    <row r="11" spans="1:3" ht="15" x14ac:dyDescent="0.2">
      <c r="A11" s="34"/>
      <c r="B11" s="34"/>
      <c r="C11" s="34"/>
    </row>
    <row r="12" spans="1:3" ht="15.75" x14ac:dyDescent="0.2">
      <c r="A12" s="40"/>
      <c r="B12" s="175" t="s">
        <v>56</v>
      </c>
      <c r="C12" s="175"/>
    </row>
    <row r="13" spans="1:3" ht="15" x14ac:dyDescent="0.2">
      <c r="A13" s="34"/>
      <c r="B13" s="34"/>
      <c r="C13" s="34"/>
    </row>
    <row r="14" spans="1:3" ht="77.25" customHeight="1" x14ac:dyDescent="0.2">
      <c r="A14" s="34"/>
      <c r="B14" s="176" t="s">
        <v>10</v>
      </c>
      <c r="C14" s="176"/>
    </row>
    <row r="15" spans="1:3" ht="15" x14ac:dyDescent="0.2">
      <c r="A15" s="36"/>
      <c r="B15" s="177" t="s">
        <v>11</v>
      </c>
      <c r="C15" s="177"/>
    </row>
    <row r="16" spans="1:3" ht="15" x14ac:dyDescent="0.2">
      <c r="A16" s="34"/>
      <c r="B16" s="34"/>
      <c r="C16" s="34"/>
    </row>
    <row r="17" spans="1:3" ht="15" x14ac:dyDescent="0.2">
      <c r="A17" s="34"/>
      <c r="B17" s="34"/>
      <c r="C17" s="34"/>
    </row>
    <row r="18" spans="1:3" ht="28.5" x14ac:dyDescent="0.2">
      <c r="A18" s="41" t="s">
        <v>12</v>
      </c>
      <c r="B18" s="42" t="s">
        <v>57</v>
      </c>
      <c r="C18" s="43" t="s">
        <v>58</v>
      </c>
    </row>
    <row r="19" spans="1:3" x14ac:dyDescent="0.2">
      <c r="A19" s="41">
        <v>1</v>
      </c>
      <c r="B19" s="42">
        <v>2</v>
      </c>
      <c r="C19" s="44">
        <v>3</v>
      </c>
    </row>
    <row r="20" spans="1:3" x14ac:dyDescent="0.2">
      <c r="A20" s="45">
        <v>1</v>
      </c>
      <c r="B20" s="46" t="s">
        <v>59</v>
      </c>
      <c r="C20" s="83">
        <v>5201.8485799999999</v>
      </c>
    </row>
    <row r="21" spans="1:3" x14ac:dyDescent="0.2">
      <c r="A21" s="45">
        <v>1.1000000000000001</v>
      </c>
      <c r="B21" s="46" t="s">
        <v>60</v>
      </c>
      <c r="C21" s="84">
        <v>5171.9468299999999</v>
      </c>
    </row>
    <row r="22" spans="1:3" x14ac:dyDescent="0.2">
      <c r="A22" s="45">
        <v>1.2</v>
      </c>
      <c r="B22" s="46" t="s">
        <v>61</v>
      </c>
      <c r="C22" s="85">
        <v>0</v>
      </c>
    </row>
    <row r="23" spans="1:3" x14ac:dyDescent="0.2">
      <c r="A23" s="45">
        <v>1.3</v>
      </c>
      <c r="B23" s="46" t="s">
        <v>62</v>
      </c>
      <c r="C23" s="85">
        <v>29.90175</v>
      </c>
    </row>
    <row r="24" spans="1:3" x14ac:dyDescent="0.2">
      <c r="A24" s="45">
        <v>2</v>
      </c>
      <c r="B24" s="46" t="s">
        <v>63</v>
      </c>
      <c r="C24" s="85">
        <v>6242.2183000000005</v>
      </c>
    </row>
    <row r="25" spans="1:3" x14ac:dyDescent="0.2">
      <c r="A25" s="45">
        <v>2.1</v>
      </c>
      <c r="B25" s="46" t="s">
        <v>64</v>
      </c>
      <c r="C25" s="85">
        <v>1040.3697199999999</v>
      </c>
    </row>
    <row r="26" spans="1:3" ht="24" x14ac:dyDescent="0.2">
      <c r="A26" s="45">
        <v>3</v>
      </c>
      <c r="B26" s="46" t="s">
        <v>65</v>
      </c>
      <c r="C26" s="86">
        <v>7397.5274137732977</v>
      </c>
    </row>
    <row r="27" spans="1:3" ht="15" x14ac:dyDescent="0.2">
      <c r="A27" s="34"/>
      <c r="C27" s="34"/>
    </row>
    <row r="28" spans="1:3" ht="25.5" customHeight="1" x14ac:dyDescent="0.2">
      <c r="A28" s="174" t="s">
        <v>66</v>
      </c>
      <c r="B28" s="174"/>
      <c r="C28" s="174"/>
    </row>
    <row r="31" spans="1:3" ht="15" customHeight="1" x14ac:dyDescent="0.2"/>
    <row r="33" spans="3:3" x14ac:dyDescent="0.2">
      <c r="C33" s="51"/>
    </row>
    <row r="34" spans="3:3" x14ac:dyDescent="0.2">
      <c r="C34" s="5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Сводка затрат 2024-2028</vt:lpstr>
      <vt:lpstr>ССР 2024</vt:lpstr>
      <vt:lpstr>СЗ 2024</vt:lpstr>
      <vt:lpstr>ССР 2025</vt:lpstr>
      <vt:lpstr>СЗ 2025</vt:lpstr>
      <vt:lpstr>ССР 2026</vt:lpstr>
      <vt:lpstr> СЗ 2026</vt:lpstr>
      <vt:lpstr>ССР 2027</vt:lpstr>
      <vt:lpstr>СЗ 2027</vt:lpstr>
      <vt:lpstr>ССР 2028</vt:lpstr>
      <vt:lpstr>СЗ 2028</vt:lpstr>
      <vt:lpstr>'ССР 2024'!Заголовки_для_печати</vt:lpstr>
      <vt:lpstr>'ССР 2025'!Заголовки_для_печати</vt:lpstr>
      <vt:lpstr>'ССР 2026'!Заголовки_для_печати</vt:lpstr>
      <vt:lpstr>'ССР 2027'!Заголовки_для_печати</vt:lpstr>
      <vt:lpstr>'ССР 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2025-09-17T01:15:44Z</dcterms:modified>
</cp:coreProperties>
</file>